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ecura\Desktop\2024-Izvršenje plana\"/>
    </mc:Choice>
  </mc:AlternateContent>
  <xr:revisionPtr revIDLastSave="0" documentId="13_ncr:1_{17ABE6CB-3014-411A-9720-39898E9F110E}" xr6:coauthVersionLast="36" xr6:coauthVersionMax="36" xr10:uidLastSave="{00000000-0000-0000-0000-000000000000}"/>
  <bookViews>
    <workbookView xWindow="0" yWindow="0" windowWidth="28800" windowHeight="1027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08006'!$B$1:$B$21476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2" l="1"/>
  <c r="E33" i="12"/>
  <c r="D10" i="12"/>
  <c r="D33" i="12"/>
  <c r="D26" i="12" s="1"/>
  <c r="D60" i="12"/>
  <c r="D71" i="12"/>
  <c r="E60" i="12" l="1"/>
  <c r="D597" i="12" l="1"/>
  <c r="F597" i="12" s="1"/>
  <c r="D598" i="12"/>
  <c r="D522" i="12"/>
  <c r="D479" i="12"/>
  <c r="D471" i="12"/>
  <c r="F471" i="12" s="1"/>
  <c r="D366" i="12"/>
  <c r="D358" i="12"/>
  <c r="D357" i="12"/>
  <c r="D333" i="12"/>
  <c r="D330" i="12"/>
  <c r="D314" i="12"/>
  <c r="F314" i="12" s="1"/>
  <c r="D286" i="12"/>
  <c r="F286" i="12" s="1"/>
  <c r="D277" i="12"/>
  <c r="F277" i="12" s="1"/>
  <c r="I304" i="12"/>
  <c r="F71" i="12"/>
  <c r="F60" i="12"/>
  <c r="F10" i="12"/>
  <c r="F12" i="12"/>
  <c r="F14" i="12"/>
  <c r="F15" i="12"/>
  <c r="F17" i="12"/>
  <c r="F18" i="12"/>
  <c r="F19" i="12"/>
  <c r="F33" i="12"/>
  <c r="F34" i="12"/>
  <c r="F36" i="12"/>
  <c r="F38" i="12"/>
  <c r="F40" i="12"/>
  <c r="F41" i="12"/>
  <c r="F42" i="12"/>
  <c r="F43" i="12"/>
  <c r="F44" i="12"/>
  <c r="F45" i="12"/>
  <c r="F46" i="12"/>
  <c r="F47" i="12"/>
  <c r="F48" i="12"/>
  <c r="F50" i="12"/>
  <c r="F51" i="12"/>
  <c r="F52" i="12"/>
  <c r="F53" i="12"/>
  <c r="F55" i="12"/>
  <c r="F57" i="12"/>
  <c r="F58" i="12"/>
  <c r="F59" i="12"/>
  <c r="F61" i="12"/>
  <c r="F62" i="12"/>
  <c r="F63" i="12"/>
  <c r="F64" i="12"/>
  <c r="F73" i="12"/>
  <c r="F74" i="12"/>
  <c r="F78" i="12"/>
  <c r="F80" i="12"/>
  <c r="F278" i="12"/>
  <c r="F284" i="12"/>
  <c r="F296" i="12"/>
  <c r="F299" i="12"/>
  <c r="F301" i="12"/>
  <c r="F303" i="12"/>
  <c r="F305" i="12"/>
  <c r="F309" i="12"/>
  <c r="F316" i="12"/>
  <c r="F333" i="12"/>
  <c r="F340" i="12"/>
  <c r="F357" i="12"/>
  <c r="F358" i="12"/>
  <c r="F362" i="12"/>
  <c r="F366" i="12"/>
  <c r="F367" i="12"/>
  <c r="F371" i="12"/>
  <c r="F379" i="12"/>
  <c r="F383" i="12"/>
  <c r="F385" i="12"/>
  <c r="F389" i="12"/>
  <c r="F390" i="12"/>
  <c r="F408" i="12"/>
  <c r="F478" i="12"/>
  <c r="F479" i="12"/>
  <c r="F486" i="12"/>
  <c r="F491" i="12"/>
  <c r="F496" i="12"/>
  <c r="F522" i="12"/>
  <c r="F524" i="12"/>
  <c r="F598" i="12"/>
  <c r="F599" i="12"/>
  <c r="D9" i="12"/>
  <c r="F9" i="12" s="1"/>
  <c r="E24" i="12"/>
  <c r="E23" i="12" s="1"/>
  <c r="E19" i="12"/>
  <c r="E10" i="12" s="1"/>
  <c r="E9" i="12" s="1"/>
  <c r="E589" i="12"/>
  <c r="E590" i="12"/>
  <c r="E522" i="12"/>
  <c r="E479" i="12"/>
  <c r="E471" i="12" s="1"/>
  <c r="E358" i="12"/>
  <c r="E366" i="12"/>
  <c r="E357" i="12" s="1"/>
  <c r="E408" i="12"/>
  <c r="E286" i="12"/>
  <c r="E277" i="12"/>
  <c r="E276" i="12" s="1"/>
  <c r="E275" i="12" s="1"/>
  <c r="E184" i="12"/>
  <c r="E177" i="12" s="1"/>
  <c r="E84" i="12" s="1"/>
  <c r="E215" i="12"/>
  <c r="E26" i="12"/>
  <c r="F26" i="12" s="1"/>
  <c r="E71" i="12"/>
  <c r="D276" i="12" l="1"/>
  <c r="D275" i="12" s="1"/>
  <c r="F275" i="12" s="1"/>
  <c r="J356" i="1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23" i="6"/>
  <c r="H121" i="6"/>
  <c r="H113" i="6"/>
  <c r="H56" i="6"/>
  <c r="H10" i="6"/>
  <c r="H11" i="6"/>
  <c r="H9" i="6"/>
  <c r="G33" i="6"/>
  <c r="G31" i="6"/>
  <c r="G32" i="6"/>
  <c r="F276" i="12" l="1"/>
  <c r="C35" i="7"/>
  <c r="I24" i="1" l="1"/>
  <c r="D10" i="8" l="1"/>
  <c r="F11" i="8"/>
  <c r="F10" i="8" s="1"/>
  <c r="E11" i="8"/>
  <c r="D11" i="8"/>
  <c r="C11" i="8"/>
  <c r="C10" i="8" s="1"/>
  <c r="F14" i="8"/>
  <c r="E14" i="8"/>
  <c r="D14" i="8"/>
  <c r="C14" i="8"/>
  <c r="F16" i="8"/>
  <c r="E16" i="8"/>
  <c r="D16" i="8"/>
  <c r="D13" i="8" s="1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F13" i="8" l="1"/>
  <c r="H11" i="8"/>
  <c r="E13" i="8"/>
  <c r="H18" i="8"/>
  <c r="G10" i="8"/>
  <c r="G16" i="8"/>
  <c r="H16" i="8"/>
  <c r="G19" i="7"/>
  <c r="G14" i="8"/>
  <c r="G18" i="8"/>
  <c r="C13" i="8"/>
  <c r="G13" i="8" s="1"/>
  <c r="H14" i="8"/>
  <c r="C18" i="7"/>
  <c r="E10" i="8"/>
  <c r="H10" i="8" s="1"/>
  <c r="G11" i="8"/>
  <c r="H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F27" i="7" s="1"/>
  <c r="H27" i="7" s="1"/>
  <c r="C28" i="7"/>
  <c r="G28" i="7" s="1"/>
  <c r="F30" i="7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F11" i="10"/>
  <c r="F10" i="10" s="1"/>
  <c r="E11" i="10"/>
  <c r="H11" i="10" s="1"/>
  <c r="D11" i="10"/>
  <c r="D10" i="10" s="1"/>
  <c r="C11" i="10"/>
  <c r="G11" i="10" s="1"/>
  <c r="H14" i="10"/>
  <c r="G14" i="10"/>
  <c r="H12" i="10"/>
  <c r="G12" i="10"/>
  <c r="F11" i="4"/>
  <c r="E11" i="4"/>
  <c r="D11" i="4"/>
  <c r="C11" i="4"/>
  <c r="F13" i="4"/>
  <c r="E13" i="4"/>
  <c r="H13" i="4" s="1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H41" i="4" s="1"/>
  <c r="E41" i="4"/>
  <c r="D41" i="4"/>
  <c r="C41" i="4"/>
  <c r="G41" i="4" s="1"/>
  <c r="F43" i="4"/>
  <c r="E43" i="4"/>
  <c r="D43" i="4"/>
  <c r="C43" i="4"/>
  <c r="D45" i="4"/>
  <c r="E45" i="4"/>
  <c r="F45" i="4"/>
  <c r="H45" i="4" s="1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3" i="4" l="1"/>
  <c r="G33" i="4"/>
  <c r="G28" i="4"/>
  <c r="G11" i="4"/>
  <c r="H17" i="4"/>
  <c r="H25" i="4"/>
  <c r="C10" i="10"/>
  <c r="G10" i="10" s="1"/>
  <c r="C27" i="7"/>
  <c r="G27" i="7" s="1"/>
  <c r="D27" i="4"/>
  <c r="E27" i="4"/>
  <c r="F27" i="4"/>
  <c r="E10" i="10"/>
  <c r="H10" i="10" s="1"/>
  <c r="C32" i="7"/>
  <c r="G35" i="4"/>
  <c r="G31" i="4"/>
  <c r="G17" i="4"/>
  <c r="F32" i="7"/>
  <c r="F17" i="7" s="1"/>
  <c r="I22" i="1" s="1"/>
  <c r="G43" i="4"/>
  <c r="G13" i="10"/>
  <c r="G30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F45" i="2" s="1"/>
  <c r="C48" i="2"/>
  <c r="C45" i="2" s="1"/>
  <c r="F52" i="2"/>
  <c r="F51" i="2" s="1"/>
  <c r="C52" i="2"/>
  <c r="C51" i="2" s="1"/>
  <c r="F55" i="2"/>
  <c r="C55" i="2"/>
  <c r="F59" i="2"/>
  <c r="C59" i="2"/>
  <c r="C58" i="2" s="1"/>
  <c r="G64" i="2"/>
  <c r="G63" i="2"/>
  <c r="F63" i="2"/>
  <c r="C63" i="2"/>
  <c r="F66" i="2"/>
  <c r="F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F58" i="2" l="1"/>
  <c r="H58" i="2" s="1"/>
  <c r="H59" i="2"/>
  <c r="G27" i="4"/>
  <c r="H10" i="4"/>
  <c r="G34" i="2"/>
  <c r="F12" i="2"/>
  <c r="H27" i="4"/>
  <c r="H13" i="1"/>
  <c r="G45" i="2"/>
  <c r="H12" i="2"/>
  <c r="G51" i="2"/>
  <c r="E10" i="2"/>
  <c r="H10" i="1" s="1"/>
  <c r="C12" i="2"/>
  <c r="C11" i="2" s="1"/>
  <c r="G32" i="7"/>
  <c r="H32" i="7"/>
  <c r="G10" i="4"/>
  <c r="H17" i="7"/>
  <c r="F22" i="1"/>
  <c r="G17" i="7"/>
  <c r="C90" i="6"/>
  <c r="E9" i="6"/>
  <c r="G57" i="6"/>
  <c r="C11" i="6"/>
  <c r="D9" i="6"/>
  <c r="G13" i="1"/>
  <c r="G144" i="6"/>
  <c r="G126" i="6"/>
  <c r="G66" i="6"/>
  <c r="G46" i="6"/>
  <c r="F11" i="6"/>
  <c r="G141" i="6"/>
  <c r="G115" i="6"/>
  <c r="G107" i="6"/>
  <c r="G91" i="6"/>
  <c r="G74" i="6"/>
  <c r="G68" i="6"/>
  <c r="G48" i="6"/>
  <c r="G36" i="6"/>
  <c r="C23" i="6"/>
  <c r="G29" i="6"/>
  <c r="G161" i="6"/>
  <c r="F121" i="6"/>
  <c r="G24" i="6"/>
  <c r="G17" i="6"/>
  <c r="G149" i="6"/>
  <c r="G157" i="6"/>
  <c r="C154" i="6"/>
  <c r="G117" i="6"/>
  <c r="F98" i="6"/>
  <c r="G85" i="6"/>
  <c r="G80" i="6"/>
  <c r="G76" i="6"/>
  <c r="F56" i="6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G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58" i="2" l="1"/>
  <c r="F11" i="2"/>
  <c r="G11" i="2" s="1"/>
  <c r="G11" i="6"/>
  <c r="F10" i="1"/>
  <c r="F12" i="1" s="1"/>
  <c r="G12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G65" i="6"/>
  <c r="G90" i="6"/>
  <c r="G73" i="6"/>
  <c r="H73" i="6"/>
  <c r="F76" i="2"/>
  <c r="F70" i="2"/>
  <c r="I11" i="1" s="1"/>
  <c r="G76" i="2"/>
  <c r="G87" i="2"/>
  <c r="C76" i="2"/>
  <c r="C70" i="2" s="1"/>
  <c r="F11" i="1" s="1"/>
  <c r="G23" i="1"/>
  <c r="G26" i="1" s="1"/>
  <c r="H12" i="1"/>
  <c r="F10" i="2" l="1"/>
  <c r="H10" i="2" s="1"/>
  <c r="H11" i="2"/>
  <c r="I10" i="1"/>
  <c r="K10" i="1" s="1"/>
  <c r="J10" i="1"/>
  <c r="C10" i="2"/>
  <c r="F9" i="6"/>
  <c r="I13" i="1"/>
  <c r="J13" i="1" s="1"/>
  <c r="C9" i="6"/>
  <c r="F14" i="1"/>
  <c r="F15" i="1" s="1"/>
  <c r="F16" i="1" s="1"/>
  <c r="F27" i="1" s="1"/>
  <c r="K14" i="1"/>
  <c r="G10" i="6"/>
  <c r="G113" i="6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J12" i="1"/>
  <c r="G9" i="6"/>
  <c r="J14" i="1"/>
  <c r="K13" i="1"/>
  <c r="I15" i="1"/>
  <c r="J15" i="1" s="1"/>
  <c r="H26" i="1"/>
  <c r="H16" i="1"/>
  <c r="G16" i="1"/>
  <c r="G27" i="1" s="1"/>
  <c r="H27" i="1" l="1"/>
  <c r="I16" i="1"/>
  <c r="K15" i="1"/>
  <c r="I27" i="1" l="1"/>
  <c r="J16" i="1"/>
  <c r="J27" i="1" l="1"/>
</calcChain>
</file>

<file path=xl/sharedStrings.xml><?xml version="1.0" encoding="utf-8"?>
<sst xmlns="http://schemas.openxmlformats.org/spreadsheetml/2006/main" count="1936" uniqueCount="581">
  <si>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</si>
  <si>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</si>
  <si>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</si>
  <si>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</si>
  <si>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</si>
  <si>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</si>
  <si>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</si>
  <si>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</si>
  <si>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</si>
  <si>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</si>
  <si>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</si>
  <si>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</si>
  <si>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</si>
  <si>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</si>
  <si>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</si>
  <si>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</si>
  <si>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</si>
  <si>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</si>
  <si>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</si>
  <si>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</si>
  <si>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</si>
  <si>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</si>
  <si>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</si>
  <si>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</si>
  <si>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</si>
  <si>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</si>
  <si>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</si>
  <si>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</si>
  <si>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</si>
  <si>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</si>
  <si>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</si>
  <si>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</si>
  <si>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</si>
  <si>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</si>
  <si>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</si>
  <si>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</si>
  <si>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</si>
  <si>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</si>
  <si>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</si>
  <si>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</si>
  <si>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</si>
  <si>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</si>
  <si>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</si>
  <si>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</si>
  <si>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</si>
  <si>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</si>
  <si>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</si>
  <si>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</si>
  <si>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</si>
  <si>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</si>
  <si>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</si>
  <si>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</si>
  <si>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</si>
  <si>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</si>
  <si>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</si>
  <si>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</si>
  <si>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</si>
  <si>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</si>
  <si>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</si>
  <si>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</si>
  <si>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</si>
  <si>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</si>
  <si>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</si>
  <si>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</si>
  <si>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</si>
  <si>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</si>
  <si>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</si>
  <si>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</si>
  <si>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</si>
  <si>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</si>
  <si>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</si>
  <si>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</si>
  <si>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</si>
  <si>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</si>
  <si>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</si>
  <si>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</si>
  <si>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</si>
  <si>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</si>
  <si>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</si>
  <si>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</si>
  <si>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</si>
  <si>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</si>
  <si>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</si>
  <si>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</si>
  <si>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</si>
  <si>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</si>
  <si>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</si>
  <si>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</si>
  <si>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</si>
  <si>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</si>
  <si>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</si>
  <si>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</si>
  <si>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</si>
  <si>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</si>
  <si>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</si>
  <si>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</si>
  <si>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</si>
  <si>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</si>
  <si>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</si>
  <si>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</si>
  <si>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</si>
  <si>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</si>
  <si>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</si>
  <si>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</si>
  <si>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</si>
  <si>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</si>
  <si>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</si>
  <si>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</si>
  <si>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</si>
  <si>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</si>
  <si>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</si>
  <si>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</si>
  <si>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</si>
  <si>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</si>
  <si>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</si>
  <si>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</si>
  <si>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</si>
  <si>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</si>
  <si>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</si>
  <si>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</si>
  <si>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</si>
  <si>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</si>
  <si>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</si>
  <si>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</si>
  <si>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</si>
  <si>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</si>
  <si>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</si>
  <si>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</si>
  <si>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</si>
  <si>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</si>
  <si>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</si>
  <si>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</si>
  <si>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</si>
  <si>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</si>
  <si>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</si>
  <si>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</si>
  <si>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</si>
  <si>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</si>
  <si>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</si>
  <si>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</si>
  <si>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</si>
  <si>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</si>
  <si>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</si>
  <si>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</si>
  <si>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</si>
  <si>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</si>
  <si>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</si>
  <si>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</si>
  <si>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</si>
  <si>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</si>
  <si>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</si>
  <si>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</si>
  <si>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</si>
  <si>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</si>
  <si>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</si>
  <si>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</si>
  <si>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</si>
  <si>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</si>
  <si>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</si>
  <si>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</si>
  <si>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</si>
  <si>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</si>
  <si>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</si>
  <si>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</si>
  <si>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</si>
  <si>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</si>
  <si>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</si>
  <si>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</si>
  <si>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</si>
  <si>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</si>
  <si>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</si>
  <si>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</si>
  <si>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</si>
  <si>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</si>
  <si>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</si>
  <si>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</si>
  <si>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</si>
  <si>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</si>
  <si>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</si>
  <si>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</si>
  <si>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</si>
  <si>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</si>
  <si>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</si>
  <si>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</si>
  <si>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</si>
  <si>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</si>
  <si>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</si>
  <si>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</si>
  <si>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</si>
  <si>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</si>
  <si>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</si>
  <si>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</si>
  <si>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</si>
  <si>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</si>
  <si>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</si>
  <si>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</si>
  <si>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</si>
  <si>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</si>
  <si>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</si>
  <si>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</si>
  <si>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</si>
  <si>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</si>
  <si>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</si>
  <si>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</si>
  <si>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</si>
  <si>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</si>
  <si>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</si>
  <si>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</si>
  <si>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</si>
  <si>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</si>
  <si>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</si>
  <si>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</si>
  <si>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</si>
  <si>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</si>
  <si>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</si>
  <si>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</si>
  <si>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</si>
  <si>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</si>
  <si>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</si>
  <si>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</si>
  <si>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</si>
  <si>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</si>
  <si>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</si>
  <si>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</si>
  <si>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</si>
  <si>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</si>
  <si>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</si>
  <si>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</si>
  <si>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</si>
  <si>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</si>
  <si>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</si>
  <si>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</si>
  <si>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</si>
  <si>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</si>
  <si>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</si>
  <si>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</si>
  <si>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</si>
  <si>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</si>
  <si>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</si>
  <si>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</si>
  <si>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</si>
  <si>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</si>
  <si>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</si>
  <si>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</si>
  <si>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</si>
  <si>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</si>
  <si>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</si>
  <si>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</si>
  <si>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</si>
  <si>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</si>
  <si>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</si>
  <si>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</si>
  <si>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</si>
  <si>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</si>
  <si>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</si>
  <si>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</si>
  <si>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</si>
  <si>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</si>
  <si>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</si>
  <si>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</si>
  <si>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</si>
  <si>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</si>
  <si>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</si>
  <si>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</si>
  <si>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</si>
  <si>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</si>
  <si>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</si>
  <si>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</si>
  <si>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</si>
  <si>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</si>
  <si>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</si>
  <si>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</si>
  <si>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</si>
  <si>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</si>
  <si>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</si>
  <si>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</si>
  <si>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</si>
  <si>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</si>
  <si>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</si>
  <si>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</si>
  <si>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</si>
  <si>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</si>
  <si>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</si>
  <si>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</si>
  <si>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</si>
  <si>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</si>
  <si>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</si>
  <si>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</si>
  <si>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</si>
  <si>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</si>
  <si>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</si>
  <si>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</si>
  <si>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</si>
  <si>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</si>
  <si>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</si>
  <si>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</si>
  <si>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</si>
  <si>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</si>
  <si>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</si>
  <si>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</si>
  <si>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</si>
  <si>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</si>
  <si>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</si>
  <si>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</si>
  <si>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</si>
  <si>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</si>
  <si>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</si>
  <si>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</si>
  <si>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</si>
  <si>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</si>
  <si>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</si>
  <si>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</si>
  <si>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</si>
  <si>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</si>
  <si>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</si>
  <si>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</si>
  <si>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</si>
  <si>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</si>
  <si>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</si>
  <si>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</si>
  <si>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</si>
  <si>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</si>
  <si>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</si>
  <si>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</si>
  <si>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</si>
  <si>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</si>
  <si>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</si>
  <si>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</si>
  <si>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</si>
  <si>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</si>
  <si>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</si>
  <si>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</si>
  <si>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</si>
  <si>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</si>
  <si>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</si>
  <si>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</si>
  <si>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</si>
  <si>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</si>
  <si>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</si>
  <si>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</si>
  <si>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</si>
  <si>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</si>
  <si>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</si>
  <si>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</si>
  <si>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</si>
  <si>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</si>
  <si>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</si>
  <si>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</si>
  <si>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</si>
  <si>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</si>
  <si>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</si>
  <si>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</si>
  <si>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</si>
  <si>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</si>
  <si>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</si>
  <si>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</si>
  <si>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</si>
  <si>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</si>
  <si>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</si>
  <si>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</si>
  <si>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</si>
  <si>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</si>
  <si>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</si>
  <si>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</si>
  <si>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</si>
  <si>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</si>
  <si>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</si>
  <si>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</si>
  <si>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</si>
  <si>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</si>
  <si>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</si>
  <si>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</si>
  <si>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</si>
  <si>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</si>
  <si>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</si>
  <si>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</si>
  <si>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</si>
  <si>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</si>
  <si>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</si>
  <si>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</si>
  <si>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</si>
  <si>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</si>
  <si>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</si>
  <si>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</si>
  <si>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</si>
  <si>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</si>
  <si>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</si>
  <si>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</si>
  <si>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</si>
  <si>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</si>
  <si>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</si>
  <si>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</si>
  <si>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</si>
  <si>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</si>
  <si>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</si>
  <si>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</si>
  <si>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</si>
  <si>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</si>
  <si>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</si>
  <si>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</si>
  <si>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</si>
  <si>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</si>
  <si>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</si>
  <si>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</si>
  <si>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</si>
  <si>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</si>
  <si>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</si>
  <si>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</si>
  <si>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</si>
  <si>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</si>
  <si>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</si>
  <si>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</si>
  <si>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</si>
  <si>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</si>
  <si>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</si>
  <si>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</si>
  <si>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</si>
  <si>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</si>
  <si>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</si>
  <si>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</si>
  <si>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</si>
  <si>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</si>
  <si>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</si>
  <si>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</si>
  <si>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</si>
  <si>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</si>
  <si>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</si>
  <si>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</si>
  <si>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</si>
  <si>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</si>
  <si>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</si>
  <si>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</si>
  <si>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</si>
  <si>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</si>
  <si>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</si>
  <si>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</si>
  <si>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</si>
  <si>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</si>
  <si>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</si>
  <si>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</si>
  <si>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</si>
  <si>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</si>
  <si>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</si>
  <si>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</si>
  <si>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</si>
  <si>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</si>
  <si>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</si>
  <si>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</si>
  <si>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</si>
  <si>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</si>
  <si>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</si>
  <si>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</si>
  <si>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</si>
  <si>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</si>
  <si>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</si>
  <si>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</si>
  <si>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</si>
  <si>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</si>
  <si>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</si>
  <si>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</si>
  <si>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</si>
  <si>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</si>
  <si>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</si>
  <si>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</si>
  <si>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</si>
  <si>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</si>
  <si>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</si>
  <si>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</si>
  <si>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</si>
  <si>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</si>
  <si>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</si>
  <si>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</si>
  <si>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</si>
  <si>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</si>
  <si>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</si>
  <si>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</si>
  <si>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</si>
  <si>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</si>
  <si>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</si>
  <si>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</si>
  <si>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</si>
  <si>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</si>
  <si>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</si>
  <si>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</si>
  <si>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</si>
  <si>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</si>
  <si>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</si>
  <si>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</si>
  <si>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</si>
  <si>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</si>
  <si>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</si>
  <si>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</si>
  <si>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</si>
  <si>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</si>
  <si>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</si>
  <si>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</si>
  <si>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</si>
  <si>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</si>
  <si>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</si>
  <si>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</si>
  <si>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</si>
  <si>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</si>
  <si>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</si>
  <si>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</si>
  <si>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</si>
  <si>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</si>
  <si>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</si>
  <si>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</si>
  <si>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</si>
  <si>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</si>
  <si>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</si>
  <si>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</si>
  <si>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</si>
  <si>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</si>
  <si>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</si>
  <si>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</si>
  <si>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</si>
  <si>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</si>
  <si>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</si>
  <si>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</si>
  <si>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</si>
  <si>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</si>
  <si>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</si>
  <si>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</si>
  <si>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</si>
  <si>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</si>
  <si>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</si>
  <si>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</si>
  <si>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</si>
  <si>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</si>
  <si>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</si>
  <si>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</si>
  <si>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</si>
  <si>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</si>
  <si>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</si>
  <si>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</si>
  <si>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</si>
  <si>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</si>
  <si>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</si>
  <si>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</si>
  <si>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A621038</t>
  </si>
  <si>
    <t>PROGRAMI VJEŽBAONICA VISOKIH UČILIŠTA</t>
  </si>
  <si>
    <t>A621181</t>
  </si>
  <si>
    <t>PRAVOMOĆNE SUDSKE PRESUDE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</si>
  <si>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</si>
  <si>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</si>
  <si>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</si>
  <si>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</si>
  <si>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</si>
  <si>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</si>
  <si>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</si>
  <si>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</si>
  <si>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</si>
  <si>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</si>
  <si>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</si>
  <si>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</si>
  <si>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</si>
  <si>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</si>
  <si>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</si>
  <si>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</si>
  <si>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</si>
  <si>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</si>
  <si>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</si>
  <si>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</si>
  <si>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</si>
  <si>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</si>
  <si>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</si>
  <si>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</si>
  <si>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</si>
  <si>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</si>
  <si>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1.-06.2023. </t>
  </si>
  <si>
    <t>IZVORNI PLAN ILI REBALANS 2024.*</t>
  </si>
  <si>
    <t>TEKUĆI PLAN 2024.*</t>
  </si>
  <si>
    <t xml:space="preserve">OSTVARENJE/IZVRŠENJE 
1.-06.2024. </t>
  </si>
  <si>
    <t>TEKUĆI PLAN 
2024.</t>
  </si>
  <si>
    <t>IZVORNI PLAN  ILI REBALANS
2024.</t>
  </si>
  <si>
    <t>IZVORNI PLAN ILI REBALANS 
2024.</t>
  </si>
  <si>
    <t>OSTVARENJE/IZVRŠENJE 
01. - 06.2023.</t>
  </si>
  <si>
    <t>OSTVARENJE/IZVRŠENJE 
01. - 06.2024.</t>
  </si>
  <si>
    <t>POLUGODIŠNJI IZVJEŠTAJ O IZVRŠENJU FINANCIJSKOG PLANA MUZIČKA  AKADEMIJA
ZA 2024. GODINU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</si>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</sst>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7"/>
      <name val="Arial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23" fillId="0" borderId="0" xfId="12" applyNumberFormat="1" applyFont="1" applyFill="1" applyBorder="1"/>
    <xf numFmtId="2" fontId="34" fillId="0" borderId="0" xfId="0" applyNumberFormat="1" applyFont="1" applyAlignment="1">
      <alignment horizontal="right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0" fontId="13" fillId="0" borderId="0" xfId="12" applyFont="1"/>
    <xf numFmtId="0" fontId="5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23" fillId="0" borderId="0" xfId="12" applyFont="1" applyAlignment="1">
      <alignment horizontal="center"/>
    </xf>
    <xf numFmtId="0" fontId="23" fillId="0" borderId="0" xfId="12" applyFont="1"/>
    <xf numFmtId="4" fontId="23" fillId="0" borderId="0" xfId="0" applyNumberFormat="1" applyFont="1" applyAlignment="1">
      <alignment horizontal="right"/>
    </xf>
    <xf numFmtId="3" fontId="35" fillId="0" borderId="0" xfId="3" applyNumberFormat="1" applyFont="1" applyFill="1" applyBorder="1">
      <alignment vertical="center"/>
    </xf>
    <xf numFmtId="4" fontId="35" fillId="0" borderId="0" xfId="3" applyNumberFormat="1" applyFont="1" applyFill="1" applyBorder="1">
      <alignment vertical="center"/>
    </xf>
    <xf numFmtId="3" fontId="36" fillId="0" borderId="0" xfId="3" applyNumberFormat="1" applyFont="1" applyFill="1" applyBorder="1">
      <alignment vertical="center"/>
    </xf>
    <xf numFmtId="4" fontId="36" fillId="0" borderId="0" xfId="3" applyNumberFormat="1" applyFont="1" applyFill="1" applyBorder="1">
      <alignment vertical="center"/>
    </xf>
    <xf numFmtId="0" fontId="36" fillId="0" borderId="0" xfId="8" applyNumberFormat="1" applyFont="1" applyFill="1" applyBorder="1">
      <alignment horizontal="right" vertical="center"/>
    </xf>
    <xf numFmtId="4" fontId="36" fillId="0" borderId="0" xfId="8" applyNumberFormat="1" applyFont="1" applyFill="1" applyBorder="1">
      <alignment horizontal="right" vertical="center"/>
    </xf>
    <xf numFmtId="4" fontId="37" fillId="0" borderId="0" xfId="0" applyNumberFormat="1" applyFont="1"/>
    <xf numFmtId="4" fontId="38" fillId="0" borderId="0" xfId="12" applyNumberFormat="1" applyFont="1" applyAlignment="1">
      <alignment horizontal="right"/>
    </xf>
    <xf numFmtId="0" fontId="36" fillId="0" borderId="0" xfId="3" applyNumberFormat="1" applyFont="1" applyFill="1" applyBorder="1">
      <alignment vertical="center"/>
    </xf>
    <xf numFmtId="0" fontId="39" fillId="0" borderId="0" xfId="12" applyFont="1"/>
    <xf numFmtId="0" fontId="38" fillId="0" borderId="0" xfId="12" applyFont="1"/>
    <xf numFmtId="0" fontId="37" fillId="0" borderId="0" xfId="0" applyFont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2" fontId="36" fillId="0" borderId="0" xfId="8" applyNumberFormat="1" applyFont="1" applyFill="1" applyBorder="1">
      <alignment horizontal="right" vertical="center"/>
    </xf>
    <xf numFmtId="2" fontId="36" fillId="0" borderId="0" xfId="3" applyNumberFormat="1" applyFont="1" applyFill="1" applyBorder="1">
      <alignment vertical="center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P14" sqref="P1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42.75" customHeight="1" x14ac:dyDescent="0.25">
      <c r="A1" s="286" t="s">
        <v>579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6" t="s">
        <v>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6" t="s">
        <v>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9" t="s">
        <v>2</v>
      </c>
      <c r="B7" s="279"/>
      <c r="C7" s="279"/>
      <c r="D7" s="279"/>
      <c r="E7" s="279"/>
      <c r="F7" s="8"/>
      <c r="G7" s="9"/>
      <c r="H7" s="9"/>
      <c r="I7" s="10"/>
      <c r="J7" s="11"/>
      <c r="K7" s="11"/>
    </row>
    <row r="8" spans="1:11" ht="38.25" x14ac:dyDescent="0.25">
      <c r="A8" s="280" t="s">
        <v>3</v>
      </c>
      <c r="B8" s="280"/>
      <c r="C8" s="280"/>
      <c r="D8" s="280"/>
      <c r="E8" s="280"/>
      <c r="F8" s="12" t="s">
        <v>570</v>
      </c>
      <c r="G8" s="13" t="s">
        <v>571</v>
      </c>
      <c r="H8" s="13" t="s">
        <v>572</v>
      </c>
      <c r="I8" s="12" t="s">
        <v>573</v>
      </c>
      <c r="J8" s="12" t="s">
        <v>4</v>
      </c>
      <c r="K8" s="12" t="s">
        <v>5</v>
      </c>
    </row>
    <row r="9" spans="1:11" x14ac:dyDescent="0.25">
      <c r="A9" s="284">
        <v>1</v>
      </c>
      <c r="B9" s="284"/>
      <c r="C9" s="284"/>
      <c r="D9" s="284"/>
      <c r="E9" s="285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65" t="s">
        <v>8</v>
      </c>
      <c r="B10" s="271"/>
      <c r="C10" s="271"/>
      <c r="D10" s="271"/>
      <c r="E10" s="272"/>
      <c r="F10" s="16">
        <f>+'A.1 PRIHODI EK'!C11</f>
        <v>4145406</v>
      </c>
      <c r="G10" s="17">
        <f>+'A.1 PRIHODI EK'!D10</f>
        <v>0</v>
      </c>
      <c r="H10" s="17">
        <f>+'A.1 PRIHODI EK'!E10</f>
        <v>9492220</v>
      </c>
      <c r="I10" s="16">
        <f>+'A.1 PRIHODI EK'!F11</f>
        <v>5071178.68</v>
      </c>
      <c r="J10" s="18">
        <f t="shared" ref="J10:J16" si="0">+I10/F10*100</f>
        <v>122.33249722705087</v>
      </c>
      <c r="K10" s="18">
        <f t="shared" ref="K10:K15" si="1">+I10/H10*100</f>
        <v>53.424580129832641</v>
      </c>
    </row>
    <row r="11" spans="1:11" x14ac:dyDescent="0.25">
      <c r="A11" s="273" t="s">
        <v>9</v>
      </c>
      <c r="B11" s="272"/>
      <c r="C11" s="272"/>
      <c r="D11" s="272"/>
      <c r="E11" s="272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/>
      <c r="K11" s="18"/>
    </row>
    <row r="12" spans="1:11" x14ac:dyDescent="0.25">
      <c r="A12" s="274" t="s">
        <v>10</v>
      </c>
      <c r="B12" s="275"/>
      <c r="C12" s="275"/>
      <c r="D12" s="275"/>
      <c r="E12" s="276"/>
      <c r="F12" s="19">
        <f>F10+F11</f>
        <v>4145406</v>
      </c>
      <c r="G12" s="20">
        <f>G10+G11</f>
        <v>0</v>
      </c>
      <c r="H12" s="20">
        <f>H10+H11</f>
        <v>9492220</v>
      </c>
      <c r="I12" s="19">
        <f>I10+I11</f>
        <v>5071178.68</v>
      </c>
      <c r="J12" s="19">
        <f t="shared" si="0"/>
        <v>122.33249722705087</v>
      </c>
      <c r="K12" s="19">
        <f t="shared" si="1"/>
        <v>53.424580129832641</v>
      </c>
    </row>
    <row r="13" spans="1:11" x14ac:dyDescent="0.25">
      <c r="A13" s="277" t="s">
        <v>11</v>
      </c>
      <c r="B13" s="271"/>
      <c r="C13" s="271"/>
      <c r="D13" s="271"/>
      <c r="E13" s="271"/>
      <c r="F13" s="16">
        <f>+'A.1 RASHODI EK'!C10</f>
        <v>3644147.6300000004</v>
      </c>
      <c r="G13" s="17">
        <f>+'A.1 RASHODI EK'!D10</f>
        <v>0</v>
      </c>
      <c r="H13" s="17">
        <f>+'A.1 RASHODI EK'!E10</f>
        <v>8166144</v>
      </c>
      <c r="I13" s="16">
        <f>+'A.1 RASHODI EK'!F10</f>
        <v>4508041.96</v>
      </c>
      <c r="J13" s="18">
        <f t="shared" si="0"/>
        <v>123.70634830729949</v>
      </c>
      <c r="K13" s="18">
        <f t="shared" si="1"/>
        <v>55.204046854917074</v>
      </c>
    </row>
    <row r="14" spans="1:11" x14ac:dyDescent="0.25">
      <c r="A14" s="273" t="s">
        <v>12</v>
      </c>
      <c r="B14" s="272"/>
      <c r="C14" s="272"/>
      <c r="D14" s="272"/>
      <c r="E14" s="272"/>
      <c r="F14" s="16">
        <f>+'A.1 RASHODI EK'!C113</f>
        <v>30600.739999999998</v>
      </c>
      <c r="G14" s="17">
        <f>+'A.1 RASHODI EK'!D113</f>
        <v>0</v>
      </c>
      <c r="H14" s="17">
        <f>+'A.1 RASHODI EK'!E113</f>
        <v>1326076</v>
      </c>
      <c r="I14" s="16">
        <f>+'A.1 RASHODI EK'!F113</f>
        <v>18836.47</v>
      </c>
      <c r="J14" s="18">
        <f t="shared" si="0"/>
        <v>61.55560290372064</v>
      </c>
      <c r="K14" s="18">
        <f t="shared" si="1"/>
        <v>1.4204668510703762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3674748.3700000006</v>
      </c>
      <c r="G15" s="20">
        <f>G13+G14</f>
        <v>0</v>
      </c>
      <c r="H15" s="20">
        <f>H13+H14</f>
        <v>9492220</v>
      </c>
      <c r="I15" s="19">
        <f>I13+I14</f>
        <v>4526878.43</v>
      </c>
      <c r="J15" s="19">
        <f t="shared" si="0"/>
        <v>123.18880027151353</v>
      </c>
      <c r="K15" s="19">
        <f t="shared" si="1"/>
        <v>47.690407828727096</v>
      </c>
    </row>
    <row r="16" spans="1:11" x14ac:dyDescent="0.25">
      <c r="A16" s="278" t="s">
        <v>14</v>
      </c>
      <c r="B16" s="275"/>
      <c r="C16" s="275"/>
      <c r="D16" s="275"/>
      <c r="E16" s="275"/>
      <c r="F16" s="23">
        <f>F12-F15</f>
        <v>470657.62999999942</v>
      </c>
      <c r="G16" s="24">
        <f>G12-G15</f>
        <v>0</v>
      </c>
      <c r="H16" s="24">
        <f>H12-H15</f>
        <v>0</v>
      </c>
      <c r="I16" s="23">
        <f>I12-I15</f>
        <v>544300.25</v>
      </c>
      <c r="J16" s="19">
        <f t="shared" si="0"/>
        <v>115.64674942165512</v>
      </c>
      <c r="K16" s="19"/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9" t="s">
        <v>15</v>
      </c>
      <c r="B18" s="279"/>
      <c r="C18" s="279"/>
      <c r="D18" s="279"/>
      <c r="E18" s="279"/>
      <c r="F18" s="26"/>
      <c r="G18" s="27"/>
      <c r="H18" s="27"/>
      <c r="I18" s="26"/>
      <c r="J18" s="28"/>
      <c r="K18" s="28"/>
    </row>
    <row r="19" spans="1:11" ht="38.25" x14ac:dyDescent="0.25">
      <c r="A19" s="280" t="s">
        <v>3</v>
      </c>
      <c r="B19" s="280"/>
      <c r="C19" s="280"/>
      <c r="D19" s="280"/>
      <c r="E19" s="280"/>
      <c r="F19" s="12" t="s">
        <v>570</v>
      </c>
      <c r="G19" s="13" t="s">
        <v>571</v>
      </c>
      <c r="H19" s="13" t="s">
        <v>572</v>
      </c>
      <c r="I19" s="12" t="s">
        <v>573</v>
      </c>
      <c r="J19" s="29" t="s">
        <v>4</v>
      </c>
      <c r="K19" s="29" t="s">
        <v>5</v>
      </c>
    </row>
    <row r="20" spans="1:11" x14ac:dyDescent="0.25">
      <c r="A20" s="281">
        <v>1</v>
      </c>
      <c r="B20" s="282"/>
      <c r="C20" s="282"/>
      <c r="D20" s="282"/>
      <c r="E20" s="282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65" t="s">
        <v>16</v>
      </c>
      <c r="B21" s="283"/>
      <c r="C21" s="283"/>
      <c r="D21" s="283"/>
      <c r="E21" s="28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/>
      <c r="K21" s="18"/>
    </row>
    <row r="22" spans="1:11" ht="27" customHeight="1" x14ac:dyDescent="0.25">
      <c r="A22" s="265" t="s">
        <v>17</v>
      </c>
      <c r="B22" s="266"/>
      <c r="C22" s="266"/>
      <c r="D22" s="266"/>
      <c r="E22" s="26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/>
      <c r="K22" s="18"/>
    </row>
    <row r="23" spans="1:11" x14ac:dyDescent="0.25">
      <c r="A23" s="267" t="s">
        <v>18</v>
      </c>
      <c r="B23" s="268"/>
      <c r="C23" s="268"/>
      <c r="D23" s="268"/>
      <c r="E23" s="26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/>
      <c r="K23" s="19"/>
    </row>
    <row r="24" spans="1:11" x14ac:dyDescent="0.25">
      <c r="A24" s="265" t="s">
        <v>19</v>
      </c>
      <c r="B24" s="266"/>
      <c r="C24" s="266"/>
      <c r="D24" s="266"/>
      <c r="E24" s="266"/>
      <c r="F24" s="237"/>
      <c r="G24" s="238"/>
      <c r="H24" s="238"/>
      <c r="I24" s="16">
        <f>+F25</f>
        <v>0</v>
      </c>
      <c r="J24" s="18"/>
      <c r="K24" s="18"/>
    </row>
    <row r="25" spans="1:11" x14ac:dyDescent="0.25">
      <c r="A25" s="265" t="s">
        <v>20</v>
      </c>
      <c r="B25" s="266"/>
      <c r="C25" s="266"/>
      <c r="D25" s="266"/>
      <c r="E25" s="266"/>
      <c r="F25" s="237"/>
      <c r="G25" s="238"/>
      <c r="H25" s="238"/>
      <c r="I25" s="238"/>
      <c r="J25" s="18"/>
      <c r="K25" s="18"/>
    </row>
    <row r="26" spans="1:11" x14ac:dyDescent="0.25">
      <c r="A26" s="267" t="s">
        <v>21</v>
      </c>
      <c r="B26" s="268"/>
      <c r="C26" s="268"/>
      <c r="D26" s="268"/>
      <c r="E26" s="269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/>
      <c r="K26" s="19"/>
    </row>
    <row r="27" spans="1:11" x14ac:dyDescent="0.25">
      <c r="A27" s="270" t="s">
        <v>22</v>
      </c>
      <c r="B27" s="270"/>
      <c r="C27" s="270"/>
      <c r="D27" s="270"/>
      <c r="E27" s="270"/>
      <c r="F27" s="23">
        <f>+F16+F26</f>
        <v>470657.62999999942</v>
      </c>
      <c r="G27" s="24">
        <f>+G16+G26</f>
        <v>0</v>
      </c>
      <c r="H27" s="24">
        <f>+H16+H26</f>
        <v>0</v>
      </c>
      <c r="I27" s="23">
        <f>+I16+I26</f>
        <v>544300.25</v>
      </c>
      <c r="J27" s="19">
        <f t="shared" ref="J27" si="2">+I27/F27*100</f>
        <v>115.64674942165512</v>
      </c>
      <c r="K27" s="19"/>
    </row>
    <row r="29" spans="1:11" ht="23.25" customHeight="1" x14ac:dyDescent="0.25">
      <c r="A29" s="263"/>
      <c r="B29" s="263"/>
      <c r="C29" s="263"/>
      <c r="D29" s="263"/>
      <c r="E29" s="263"/>
      <c r="F29" s="263"/>
      <c r="G29" s="263"/>
      <c r="H29" s="263"/>
      <c r="I29" s="263"/>
      <c r="J29" s="263"/>
      <c r="K29" s="263"/>
    </row>
    <row r="30" spans="1:11" ht="20.25" customHeight="1" x14ac:dyDescent="0.25">
      <c r="A30" s="263"/>
      <c r="B30" s="263"/>
      <c r="C30" s="263"/>
      <c r="D30" s="263"/>
      <c r="E30" s="263"/>
      <c r="F30" s="263"/>
      <c r="G30" s="263"/>
      <c r="H30" s="263"/>
      <c r="I30" s="263"/>
      <c r="J30" s="263"/>
      <c r="K30" s="263"/>
    </row>
    <row r="31" spans="1:11" ht="38.25" customHeight="1" x14ac:dyDescent="0.25">
      <c r="A31" s="263"/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spans="1:11" x14ac:dyDescent="0.2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</row>
    <row r="33" spans="1:11" ht="31.5" customHeight="1" x14ac:dyDescent="0.2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72" activePane="bottomRight" state="frozen"/>
      <selection pane="topRight" activeCell="C1" sqref="C1"/>
      <selection pane="bottomLeft" activeCell="A10" sqref="A10"/>
      <selection pane="bottomRight" activeCell="K65" sqref="K6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99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9" t="s">
        <v>23</v>
      </c>
      <c r="B3" s="289"/>
      <c r="C3" s="289"/>
      <c r="D3" s="289"/>
      <c r="E3" s="289"/>
      <c r="F3" s="289"/>
      <c r="G3" s="289"/>
      <c r="H3" s="289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99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9" t="s">
        <v>24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99"/>
      <c r="I6" s="45"/>
      <c r="J6" s="45"/>
      <c r="K6" s="45"/>
      <c r="L6" s="39"/>
      <c r="M6" s="39"/>
      <c r="N6" s="39"/>
      <c r="O6" s="39"/>
    </row>
    <row r="7" spans="1:15" s="33" customFormat="1" ht="42.75" x14ac:dyDescent="0.25">
      <c r="A7" s="288" t="s">
        <v>3</v>
      </c>
      <c r="B7" s="288"/>
      <c r="C7" s="54" t="s">
        <v>577</v>
      </c>
      <c r="D7" s="54" t="s">
        <v>576</v>
      </c>
      <c r="E7" s="54" t="s">
        <v>574</v>
      </c>
      <c r="F7" s="54" t="s">
        <v>578</v>
      </c>
      <c r="G7" s="54" t="s">
        <v>260</v>
      </c>
      <c r="H7" s="184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7">
        <v>1</v>
      </c>
      <c r="B8" s="287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5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7"/>
      <c r="N9" s="187"/>
      <c r="O9" s="187"/>
    </row>
    <row r="10" spans="1:15" s="34" customFormat="1" x14ac:dyDescent="0.2">
      <c r="A10" s="221"/>
      <c r="B10" s="223" t="s">
        <v>25</v>
      </c>
      <c r="C10" s="214">
        <f>+C11+C70</f>
        <v>4145406</v>
      </c>
      <c r="D10" s="224">
        <f>+D11+D70</f>
        <v>0</v>
      </c>
      <c r="E10" s="224">
        <f>+E11+E70</f>
        <v>9492220</v>
      </c>
      <c r="F10" s="214">
        <f>+F11+F70</f>
        <v>5071178.68</v>
      </c>
      <c r="G10" s="214">
        <f>+F10/C10*100</f>
        <v>122.33249722705087</v>
      </c>
      <c r="H10" s="214">
        <f>+F10/E10*100</f>
        <v>53.424580129832641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15" t="s">
        <v>30</v>
      </c>
      <c r="B11" s="216" t="s">
        <v>31</v>
      </c>
      <c r="C11" s="217">
        <f>+C12+C34+C45+C51+C58+C65</f>
        <v>4145406</v>
      </c>
      <c r="D11" s="218">
        <f>+D12+D34+D45+D51+D58+D65</f>
        <v>0</v>
      </c>
      <c r="E11" s="218">
        <f>+E12+E34+E45+E51+E58+E65</f>
        <v>9492220</v>
      </c>
      <c r="F11" s="217">
        <f>+F12+F34+F45+F51+F58+F65</f>
        <v>5071178.68</v>
      </c>
      <c r="G11" s="219">
        <f>+F11/C11*100</f>
        <v>122.33249722705087</v>
      </c>
      <c r="H11" s="219">
        <f>+F11/E11*100</f>
        <v>53.424580129832641</v>
      </c>
      <c r="I11" s="188"/>
      <c r="J11" s="188"/>
      <c r="K11" s="188"/>
      <c r="L11" s="188"/>
      <c r="M11" s="188"/>
      <c r="N11" s="188"/>
      <c r="O11" s="188"/>
    </row>
    <row r="12" spans="1:15" x14ac:dyDescent="0.2">
      <c r="A12" s="203" t="s">
        <v>33</v>
      </c>
      <c r="B12" s="204" t="s">
        <v>34</v>
      </c>
      <c r="C12" s="200">
        <f>+C13+C15+C20+C23+C26+C29</f>
        <v>44836.04</v>
      </c>
      <c r="D12" s="161"/>
      <c r="E12" s="161">
        <v>1582395</v>
      </c>
      <c r="F12" s="200">
        <f>+F13+F15+F20+F23+F26+F29</f>
        <v>63816.42</v>
      </c>
      <c r="G12" s="200">
        <f>+F12/C12*100</f>
        <v>142.33286436536321</v>
      </c>
      <c r="H12" s="200">
        <f>+F12/E12*100</f>
        <v>4.0329007611879453</v>
      </c>
      <c r="I12" s="191"/>
      <c r="J12" s="191"/>
      <c r="K12" s="191"/>
      <c r="L12" s="191"/>
      <c r="M12" s="191"/>
      <c r="N12" s="191"/>
      <c r="O12" s="191"/>
    </row>
    <row r="13" spans="1:15" x14ac:dyDescent="0.2">
      <c r="A13" s="201" t="s">
        <v>262</v>
      </c>
      <c r="B13" s="202" t="s">
        <v>263</v>
      </c>
      <c r="C13" s="200">
        <f>+C14</f>
        <v>0</v>
      </c>
      <c r="D13" s="198"/>
      <c r="E13" s="198"/>
      <c r="F13" s="200">
        <f>+F14</f>
        <v>0</v>
      </c>
      <c r="G13" s="200" t="e">
        <f t="shared" ref="G13:G72" si="0">+F13/C13*100</f>
        <v>#DIV/0!</v>
      </c>
      <c r="H13" s="200" t="e">
        <f t="shared" ref="H13:H76" si="1">+F13/E13*100</f>
        <v>#DIV/0!</v>
      </c>
      <c r="I13" s="191"/>
      <c r="J13" s="191"/>
      <c r="K13" s="191"/>
      <c r="L13" s="191"/>
      <c r="M13" s="191"/>
      <c r="N13" s="191"/>
      <c r="O13" s="191"/>
    </row>
    <row r="14" spans="1:15" x14ac:dyDescent="0.2">
      <c r="A14" s="53" t="s">
        <v>264</v>
      </c>
      <c r="B14" s="51" t="s">
        <v>265</v>
      </c>
      <c r="C14" s="47"/>
      <c r="D14" s="197"/>
      <c r="E14" s="197"/>
      <c r="F14" s="47"/>
      <c r="G14" s="196" t="e">
        <f t="shared" si="0"/>
        <v>#DIV/0!</v>
      </c>
      <c r="H14" s="200" t="e">
        <f t="shared" si="1"/>
        <v>#DIV/0!</v>
      </c>
      <c r="I14" s="49"/>
      <c r="J14" s="49"/>
      <c r="K14" s="49"/>
      <c r="L14" s="49"/>
      <c r="M14" s="50"/>
      <c r="N14" s="50"/>
      <c r="O14" s="50"/>
    </row>
    <row r="15" spans="1:15" x14ac:dyDescent="0.2">
      <c r="A15" s="201" t="s">
        <v>35</v>
      </c>
      <c r="B15" s="202" t="s">
        <v>36</v>
      </c>
      <c r="C15" s="200">
        <f>SUM(C16:C19)</f>
        <v>11518.4</v>
      </c>
      <c r="D15" s="198"/>
      <c r="E15" s="198"/>
      <c r="F15" s="200">
        <f>SUM(F16:F19)</f>
        <v>6104.5</v>
      </c>
      <c r="G15" s="200">
        <f t="shared" si="0"/>
        <v>52.997812196138348</v>
      </c>
      <c r="H15" s="200" t="e">
        <f t="shared" si="1"/>
        <v>#DIV/0!</v>
      </c>
      <c r="I15" s="191"/>
      <c r="J15" s="191"/>
      <c r="K15" s="191"/>
      <c r="L15" s="191"/>
      <c r="M15" s="191"/>
      <c r="N15" s="191"/>
      <c r="O15" s="191"/>
    </row>
    <row r="16" spans="1:15" x14ac:dyDescent="0.2">
      <c r="A16" s="53" t="s">
        <v>266</v>
      </c>
      <c r="B16" s="51" t="s">
        <v>267</v>
      </c>
      <c r="C16" s="47"/>
      <c r="D16" s="197"/>
      <c r="E16" s="197"/>
      <c r="F16" s="47"/>
      <c r="G16" s="196" t="e">
        <f t="shared" si="0"/>
        <v>#DIV/0!</v>
      </c>
      <c r="H16" s="200" t="e">
        <f t="shared" si="1"/>
        <v>#DIV/0!</v>
      </c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97"/>
      <c r="E17" s="197"/>
      <c r="F17" s="52"/>
      <c r="G17" s="195" t="e">
        <f t="shared" si="0"/>
        <v>#DIV/0!</v>
      </c>
      <c r="H17" s="200" t="e">
        <f t="shared" si="1"/>
        <v>#DIV/0!</v>
      </c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11518.4</v>
      </c>
      <c r="D18" s="197"/>
      <c r="E18" s="197"/>
      <c r="F18" s="47">
        <v>6104.5</v>
      </c>
      <c r="G18" s="196">
        <f t="shared" si="0"/>
        <v>52.997812196138348</v>
      </c>
      <c r="H18" s="200" t="e">
        <f t="shared" si="1"/>
        <v>#DIV/0!</v>
      </c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97"/>
      <c r="E19" s="197"/>
      <c r="F19" s="47"/>
      <c r="G19" s="196" t="e">
        <f t="shared" si="0"/>
        <v>#DIV/0!</v>
      </c>
      <c r="H19" s="200" t="e">
        <f t="shared" si="1"/>
        <v>#DIV/0!</v>
      </c>
      <c r="I19" s="49"/>
      <c r="J19" s="49"/>
      <c r="K19" s="49"/>
      <c r="L19" s="49"/>
      <c r="M19" s="50"/>
      <c r="N19" s="50"/>
      <c r="O19" s="50"/>
    </row>
    <row r="20" spans="1:15" x14ac:dyDescent="0.2">
      <c r="A20" s="201" t="s">
        <v>270</v>
      </c>
      <c r="B20" s="202" t="s">
        <v>271</v>
      </c>
      <c r="C20" s="200">
        <f>+C21+C22</f>
        <v>0</v>
      </c>
      <c r="D20" s="198"/>
      <c r="E20" s="198"/>
      <c r="F20" s="200">
        <f>+F21+F22</f>
        <v>0</v>
      </c>
      <c r="G20" s="200" t="e">
        <f t="shared" si="0"/>
        <v>#DIV/0!</v>
      </c>
      <c r="H20" s="200" t="e">
        <f t="shared" si="1"/>
        <v>#DIV/0!</v>
      </c>
      <c r="I20" s="191"/>
      <c r="J20" s="191"/>
      <c r="K20" s="191"/>
      <c r="L20" s="191"/>
      <c r="M20" s="191"/>
      <c r="N20" s="191"/>
      <c r="O20" s="191"/>
    </row>
    <row r="21" spans="1:15" x14ac:dyDescent="0.2">
      <c r="A21" s="53" t="s">
        <v>272</v>
      </c>
      <c r="B21" s="51" t="s">
        <v>273</v>
      </c>
      <c r="C21" s="47"/>
      <c r="D21" s="197"/>
      <c r="E21" s="197"/>
      <c r="F21" s="47"/>
      <c r="G21" s="196" t="e">
        <f t="shared" si="0"/>
        <v>#DIV/0!</v>
      </c>
      <c r="H21" s="200" t="e">
        <f t="shared" si="1"/>
        <v>#DIV/0!</v>
      </c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97"/>
      <c r="E22" s="197"/>
      <c r="F22" s="52"/>
      <c r="G22" s="195" t="e">
        <f t="shared" si="0"/>
        <v>#DIV/0!</v>
      </c>
      <c r="H22" s="200" t="e">
        <f t="shared" si="1"/>
        <v>#DIV/0!</v>
      </c>
      <c r="I22" s="49"/>
      <c r="J22" s="49"/>
      <c r="K22" s="49"/>
      <c r="L22" s="49"/>
      <c r="M22" s="50"/>
      <c r="N22" s="50"/>
      <c r="O22" s="50"/>
    </row>
    <row r="23" spans="1:15" x14ac:dyDescent="0.2">
      <c r="A23" s="201" t="s">
        <v>276</v>
      </c>
      <c r="B23" s="202" t="s">
        <v>277</v>
      </c>
      <c r="C23" s="200">
        <f>+C24+C25</f>
        <v>0</v>
      </c>
      <c r="D23" s="198"/>
      <c r="E23" s="198"/>
      <c r="F23" s="200">
        <f>+F24+F25</f>
        <v>16678.09</v>
      </c>
      <c r="G23" s="200" t="e">
        <f t="shared" si="0"/>
        <v>#DIV/0!</v>
      </c>
      <c r="H23" s="200" t="e">
        <f t="shared" si="1"/>
        <v>#DIV/0!</v>
      </c>
      <c r="I23" s="191"/>
      <c r="J23" s="191"/>
      <c r="K23" s="191"/>
      <c r="L23" s="191"/>
      <c r="M23" s="191"/>
      <c r="N23" s="191"/>
      <c r="O23" s="191"/>
    </row>
    <row r="24" spans="1:15" ht="25.5" x14ac:dyDescent="0.2">
      <c r="A24" s="53" t="s">
        <v>278</v>
      </c>
      <c r="B24" s="51" t="s">
        <v>279</v>
      </c>
      <c r="C24" s="47"/>
      <c r="D24" s="197"/>
      <c r="E24" s="197"/>
      <c r="F24" s="47">
        <v>16450</v>
      </c>
      <c r="G24" s="196" t="e">
        <f t="shared" si="0"/>
        <v>#DIV/0!</v>
      </c>
      <c r="H24" s="200" t="e">
        <f t="shared" si="1"/>
        <v>#DIV/0!</v>
      </c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97"/>
      <c r="E25" s="197"/>
      <c r="F25" s="47">
        <v>228.09</v>
      </c>
      <c r="G25" s="196" t="e">
        <f t="shared" si="0"/>
        <v>#DIV/0!</v>
      </c>
      <c r="H25" s="200" t="e">
        <f t="shared" si="1"/>
        <v>#DIV/0!</v>
      </c>
      <c r="I25" s="49"/>
      <c r="J25" s="49"/>
      <c r="K25" s="49"/>
      <c r="L25" s="49"/>
      <c r="M25" s="50"/>
      <c r="N25" s="50"/>
      <c r="O25" s="50"/>
    </row>
    <row r="26" spans="1:15" x14ac:dyDescent="0.2">
      <c r="A26" s="201" t="s">
        <v>282</v>
      </c>
      <c r="B26" s="202" t="s">
        <v>283</v>
      </c>
      <c r="C26" s="200">
        <f>+C27+C28</f>
        <v>0</v>
      </c>
      <c r="D26" s="198"/>
      <c r="E26" s="198"/>
      <c r="F26" s="200">
        <f>+F27+F28</f>
        <v>0</v>
      </c>
      <c r="G26" s="200" t="e">
        <f t="shared" si="0"/>
        <v>#DIV/0!</v>
      </c>
      <c r="H26" s="200" t="e">
        <f t="shared" si="1"/>
        <v>#DIV/0!</v>
      </c>
      <c r="I26" s="191"/>
      <c r="J26" s="191"/>
      <c r="K26" s="191"/>
      <c r="L26" s="191"/>
      <c r="M26" s="191"/>
      <c r="N26" s="191"/>
      <c r="O26" s="191"/>
    </row>
    <row r="27" spans="1:15" x14ac:dyDescent="0.2">
      <c r="A27" s="53" t="s">
        <v>284</v>
      </c>
      <c r="B27" s="51" t="s">
        <v>285</v>
      </c>
      <c r="C27" s="47"/>
      <c r="D27" s="197"/>
      <c r="E27" s="197"/>
      <c r="F27" s="47"/>
      <c r="G27" s="196" t="e">
        <f t="shared" si="0"/>
        <v>#DIV/0!</v>
      </c>
      <c r="H27" s="200" t="e">
        <f t="shared" si="1"/>
        <v>#DIV/0!</v>
      </c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97"/>
      <c r="E28" s="197"/>
      <c r="F28" s="47"/>
      <c r="G28" s="196" t="e">
        <f t="shared" si="0"/>
        <v>#DIV/0!</v>
      </c>
      <c r="H28" s="200" t="e">
        <f t="shared" si="1"/>
        <v>#DIV/0!</v>
      </c>
      <c r="I28" s="49"/>
      <c r="J28" s="49"/>
      <c r="K28" s="49"/>
      <c r="L28" s="49"/>
      <c r="M28" s="50"/>
      <c r="N28" s="50"/>
      <c r="O28" s="50"/>
    </row>
    <row r="29" spans="1:15" x14ac:dyDescent="0.2">
      <c r="A29" s="201" t="s">
        <v>288</v>
      </c>
      <c r="B29" s="202" t="s">
        <v>196</v>
      </c>
      <c r="C29" s="200">
        <f>SUM(C30:C33)</f>
        <v>33317.64</v>
      </c>
      <c r="D29" s="198"/>
      <c r="E29" s="198"/>
      <c r="F29" s="200">
        <f>SUM(F30:F33)</f>
        <v>41033.83</v>
      </c>
      <c r="G29" s="200">
        <f t="shared" si="0"/>
        <v>123.15947348011444</v>
      </c>
      <c r="H29" s="200" t="e">
        <f t="shared" si="1"/>
        <v>#DIV/0!</v>
      </c>
      <c r="I29" s="191"/>
      <c r="J29" s="191"/>
      <c r="K29" s="191"/>
      <c r="L29" s="191"/>
      <c r="M29" s="191"/>
      <c r="N29" s="191"/>
      <c r="O29" s="191"/>
    </row>
    <row r="30" spans="1:15" x14ac:dyDescent="0.2">
      <c r="A30" s="53" t="s">
        <v>289</v>
      </c>
      <c r="B30" s="51" t="s">
        <v>198</v>
      </c>
      <c r="C30" s="47">
        <v>9394.5499999999993</v>
      </c>
      <c r="D30" s="198"/>
      <c r="E30" s="198"/>
      <c r="F30" s="47">
        <v>20409.830000000002</v>
      </c>
      <c r="G30" s="196">
        <f t="shared" si="0"/>
        <v>217.25181089035667</v>
      </c>
      <c r="H30" s="200" t="e">
        <f t="shared" si="1"/>
        <v>#DIV/0!</v>
      </c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98"/>
      <c r="E31" s="198"/>
      <c r="F31" s="47"/>
      <c r="G31" s="196" t="e">
        <f t="shared" si="0"/>
        <v>#DIV/0!</v>
      </c>
      <c r="H31" s="200" t="e">
        <f t="shared" si="1"/>
        <v>#DIV/0!</v>
      </c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23923.09</v>
      </c>
      <c r="D32" s="198"/>
      <c r="E32" s="198"/>
      <c r="F32" s="47">
        <v>20624</v>
      </c>
      <c r="G32" s="196">
        <f t="shared" si="0"/>
        <v>86.209599178032605</v>
      </c>
      <c r="H32" s="200" t="e">
        <f t="shared" si="1"/>
        <v>#DIV/0!</v>
      </c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98"/>
      <c r="E33" s="198"/>
      <c r="F33" s="47"/>
      <c r="G33" s="196" t="e">
        <f t="shared" si="0"/>
        <v>#DIV/0!</v>
      </c>
      <c r="H33" s="200" t="e">
        <f t="shared" si="1"/>
        <v>#DIV/0!</v>
      </c>
      <c r="I33" s="50"/>
      <c r="J33" s="50"/>
      <c r="K33" s="50"/>
      <c r="L33" s="50"/>
      <c r="M33" s="50"/>
      <c r="N33" s="50"/>
      <c r="O33" s="50"/>
    </row>
    <row r="34" spans="1:15" x14ac:dyDescent="0.2">
      <c r="A34" s="203" t="s">
        <v>41</v>
      </c>
      <c r="B34" s="204" t="s">
        <v>42</v>
      </c>
      <c r="C34" s="200">
        <f>+C35+C42</f>
        <v>166.89</v>
      </c>
      <c r="D34" s="161"/>
      <c r="E34" s="161">
        <v>0</v>
      </c>
      <c r="F34" s="200">
        <f>+F35+F42</f>
        <v>288.35000000000002</v>
      </c>
      <c r="G34" s="200">
        <f>+F34/C34*100</f>
        <v>172.77847684103304</v>
      </c>
      <c r="H34" s="200" t="e">
        <f t="shared" si="1"/>
        <v>#DIV/0!</v>
      </c>
      <c r="I34" s="191"/>
      <c r="J34" s="191"/>
      <c r="K34" s="191"/>
      <c r="L34" s="191"/>
      <c r="M34" s="191"/>
      <c r="N34" s="191"/>
      <c r="O34" s="191"/>
    </row>
    <row r="35" spans="1:15" x14ac:dyDescent="0.2">
      <c r="A35" s="201" t="s">
        <v>43</v>
      </c>
      <c r="B35" s="202" t="s">
        <v>44</v>
      </c>
      <c r="C35" s="200">
        <f>SUM(C36:C41)</f>
        <v>166.89</v>
      </c>
      <c r="D35" s="198"/>
      <c r="E35" s="198"/>
      <c r="F35" s="200">
        <f>SUM(F36:F41)</f>
        <v>288.35000000000002</v>
      </c>
      <c r="G35" s="200">
        <f t="shared" si="0"/>
        <v>172.77847684103304</v>
      </c>
      <c r="H35" s="200" t="e">
        <f t="shared" si="1"/>
        <v>#DIV/0!</v>
      </c>
      <c r="I35" s="191"/>
      <c r="J35" s="191"/>
      <c r="K35" s="191"/>
      <c r="L35" s="191"/>
      <c r="M35" s="191"/>
      <c r="N35" s="191"/>
      <c r="O35" s="191"/>
    </row>
    <row r="36" spans="1:15" x14ac:dyDescent="0.2">
      <c r="A36" s="53" t="s">
        <v>294</v>
      </c>
      <c r="B36" s="51" t="s">
        <v>295</v>
      </c>
      <c r="C36" s="47">
        <v>166.89</v>
      </c>
      <c r="D36" s="198"/>
      <c r="E36" s="198"/>
      <c r="F36" s="241">
        <v>247.06</v>
      </c>
      <c r="G36" s="196">
        <f t="shared" si="0"/>
        <v>148.03762957636769</v>
      </c>
      <c r="H36" s="200" t="e">
        <f t="shared" si="1"/>
        <v>#DIV/0!</v>
      </c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98"/>
      <c r="E37" s="198"/>
      <c r="F37" s="47"/>
      <c r="G37" s="196" t="e">
        <f t="shared" si="0"/>
        <v>#DIV/0!</v>
      </c>
      <c r="H37" s="200" t="e">
        <f t="shared" si="1"/>
        <v>#DIV/0!</v>
      </c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98"/>
      <c r="E38" s="198"/>
      <c r="F38" s="47">
        <v>41.29</v>
      </c>
      <c r="G38" s="196" t="e">
        <f t="shared" si="0"/>
        <v>#DIV/0!</v>
      </c>
      <c r="H38" s="200" t="e">
        <f t="shared" si="1"/>
        <v>#DIV/0!</v>
      </c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98"/>
      <c r="E39" s="198"/>
      <c r="F39" s="47"/>
      <c r="G39" s="196" t="e">
        <f t="shared" si="0"/>
        <v>#DIV/0!</v>
      </c>
      <c r="H39" s="200" t="e">
        <f t="shared" si="1"/>
        <v>#DIV/0!</v>
      </c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98"/>
      <c r="E40" s="198"/>
      <c r="F40" s="47"/>
      <c r="G40" s="196" t="e">
        <f t="shared" si="0"/>
        <v>#DIV/0!</v>
      </c>
      <c r="H40" s="200" t="e">
        <f t="shared" si="1"/>
        <v>#DIV/0!</v>
      </c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98"/>
      <c r="E41" s="198"/>
      <c r="F41" s="47"/>
      <c r="G41" s="196" t="e">
        <f t="shared" si="0"/>
        <v>#DIV/0!</v>
      </c>
      <c r="H41" s="200" t="e">
        <f t="shared" si="1"/>
        <v>#DIV/0!</v>
      </c>
      <c r="I41" s="50"/>
      <c r="J41" s="50"/>
      <c r="K41" s="50"/>
      <c r="L41" s="50"/>
      <c r="M41" s="50"/>
      <c r="N41" s="50"/>
      <c r="O41" s="50"/>
    </row>
    <row r="42" spans="1:15" x14ac:dyDescent="0.2">
      <c r="A42" s="201" t="s">
        <v>304</v>
      </c>
      <c r="B42" s="202" t="s">
        <v>305</v>
      </c>
      <c r="C42" s="200">
        <f>+C43+C44</f>
        <v>0</v>
      </c>
      <c r="D42" s="198"/>
      <c r="E42" s="198"/>
      <c r="F42" s="200">
        <f>+F43+F44</f>
        <v>0</v>
      </c>
      <c r="G42" s="200" t="e">
        <f t="shared" si="0"/>
        <v>#DIV/0!</v>
      </c>
      <c r="H42" s="200" t="e">
        <f t="shared" si="1"/>
        <v>#DIV/0!</v>
      </c>
      <c r="I42" s="191"/>
      <c r="J42" s="191"/>
      <c r="K42" s="191"/>
      <c r="L42" s="191"/>
      <c r="M42" s="191"/>
      <c r="N42" s="191"/>
      <c r="O42" s="191"/>
    </row>
    <row r="43" spans="1:15" x14ac:dyDescent="0.2">
      <c r="A43" s="53" t="s">
        <v>306</v>
      </c>
      <c r="B43" s="51" t="s">
        <v>307</v>
      </c>
      <c r="C43" s="47"/>
      <c r="D43" s="198"/>
      <c r="E43" s="198"/>
      <c r="F43" s="47"/>
      <c r="G43" s="196" t="e">
        <f t="shared" si="0"/>
        <v>#DIV/0!</v>
      </c>
      <c r="H43" s="200" t="e">
        <f t="shared" si="1"/>
        <v>#DIV/0!</v>
      </c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98"/>
      <c r="E44" s="198"/>
      <c r="F44" s="47"/>
      <c r="G44" s="196" t="e">
        <f t="shared" si="0"/>
        <v>#DIV/0!</v>
      </c>
      <c r="H44" s="200" t="e">
        <f t="shared" si="1"/>
        <v>#DIV/0!</v>
      </c>
      <c r="I44" s="50"/>
      <c r="J44" s="50"/>
      <c r="K44" s="50"/>
      <c r="L44" s="50"/>
      <c r="M44" s="50"/>
      <c r="N44" s="50"/>
      <c r="O44" s="50"/>
    </row>
    <row r="45" spans="1:15" ht="25.5" x14ac:dyDescent="0.2">
      <c r="A45" s="203" t="s">
        <v>47</v>
      </c>
      <c r="B45" s="204" t="s">
        <v>48</v>
      </c>
      <c r="C45" s="200">
        <f>+C46+C48</f>
        <v>59170.14</v>
      </c>
      <c r="D45" s="161"/>
      <c r="E45" s="161">
        <v>156000</v>
      </c>
      <c r="F45" s="200">
        <f>+F46+F48</f>
        <v>55888.38</v>
      </c>
      <c r="G45" s="200">
        <f>+F45/C45*100</f>
        <v>94.453688972174135</v>
      </c>
      <c r="H45" s="200">
        <f t="shared" si="1"/>
        <v>35.825884615384609</v>
      </c>
      <c r="I45" s="191"/>
      <c r="J45" s="191"/>
      <c r="K45" s="191"/>
      <c r="L45" s="191"/>
      <c r="M45" s="191"/>
      <c r="N45" s="191"/>
      <c r="O45" s="191"/>
    </row>
    <row r="46" spans="1:15" x14ac:dyDescent="0.2">
      <c r="A46" s="201" t="s">
        <v>310</v>
      </c>
      <c r="B46" s="202" t="s">
        <v>311</v>
      </c>
      <c r="C46" s="200">
        <f>+C47</f>
        <v>0</v>
      </c>
      <c r="D46" s="198"/>
      <c r="E46" s="198"/>
      <c r="F46" s="200">
        <f>+F47</f>
        <v>0</v>
      </c>
      <c r="G46" s="200" t="e">
        <f t="shared" si="0"/>
        <v>#DIV/0!</v>
      </c>
      <c r="H46" s="200" t="e">
        <f t="shared" si="1"/>
        <v>#DIV/0!</v>
      </c>
      <c r="I46" s="191"/>
      <c r="J46" s="191"/>
      <c r="K46" s="191"/>
      <c r="L46" s="191"/>
      <c r="M46" s="191"/>
      <c r="N46" s="191"/>
      <c r="O46" s="191"/>
    </row>
    <row r="47" spans="1:15" x14ac:dyDescent="0.2">
      <c r="A47" s="53" t="s">
        <v>312</v>
      </c>
      <c r="B47" s="51" t="s">
        <v>313</v>
      </c>
      <c r="C47" s="47"/>
      <c r="D47" s="198"/>
      <c r="E47" s="198"/>
      <c r="F47" s="47"/>
      <c r="G47" s="196" t="e">
        <f t="shared" si="0"/>
        <v>#DIV/0!</v>
      </c>
      <c r="H47" s="200" t="e">
        <f t="shared" si="1"/>
        <v>#DIV/0!</v>
      </c>
      <c r="I47" s="50"/>
      <c r="J47" s="50"/>
      <c r="K47" s="50"/>
      <c r="L47" s="50"/>
      <c r="M47" s="50"/>
      <c r="N47" s="50"/>
      <c r="O47" s="50"/>
    </row>
    <row r="48" spans="1:15" x14ac:dyDescent="0.2">
      <c r="A48" s="201" t="s">
        <v>49</v>
      </c>
      <c r="B48" s="202" t="s">
        <v>50</v>
      </c>
      <c r="C48" s="200">
        <f>+C49+C50</f>
        <v>59170.14</v>
      </c>
      <c r="D48" s="198"/>
      <c r="E48" s="198"/>
      <c r="F48" s="200">
        <f>+F49+F50</f>
        <v>55888.38</v>
      </c>
      <c r="G48" s="200">
        <f t="shared" si="0"/>
        <v>94.453688972174135</v>
      </c>
      <c r="H48" s="200" t="e">
        <f t="shared" si="1"/>
        <v>#DIV/0!</v>
      </c>
      <c r="I48" s="191"/>
      <c r="J48" s="191"/>
      <c r="K48" s="191"/>
      <c r="L48" s="191"/>
      <c r="M48" s="191"/>
      <c r="N48" s="191"/>
      <c r="O48" s="191"/>
    </row>
    <row r="49" spans="1:15" x14ac:dyDescent="0.2">
      <c r="A49" s="53" t="s">
        <v>314</v>
      </c>
      <c r="B49" s="51" t="s">
        <v>315</v>
      </c>
      <c r="C49" s="47"/>
      <c r="D49" s="198"/>
      <c r="E49" s="198"/>
      <c r="F49" s="47"/>
      <c r="G49" s="196" t="e">
        <f t="shared" si="0"/>
        <v>#DIV/0!</v>
      </c>
      <c r="H49" s="200" t="e">
        <f t="shared" si="1"/>
        <v>#DIV/0!</v>
      </c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59170.14</v>
      </c>
      <c r="D50" s="198"/>
      <c r="E50" s="198"/>
      <c r="F50" s="47">
        <v>55888.38</v>
      </c>
      <c r="G50" s="196">
        <f t="shared" si="0"/>
        <v>94.453688972174135</v>
      </c>
      <c r="H50" s="200" t="e">
        <f t="shared" si="1"/>
        <v>#DIV/0!</v>
      </c>
      <c r="I50" s="50"/>
      <c r="J50" s="50"/>
      <c r="K50" s="50"/>
      <c r="L50" s="50"/>
      <c r="M50" s="50"/>
      <c r="N50" s="50"/>
      <c r="O50" s="50"/>
    </row>
    <row r="51" spans="1:15" ht="25.5" x14ac:dyDescent="0.2">
      <c r="A51" s="203" t="s">
        <v>316</v>
      </c>
      <c r="B51" s="204" t="s">
        <v>317</v>
      </c>
      <c r="C51" s="200">
        <f>+C52+C55</f>
        <v>144548.85</v>
      </c>
      <c r="D51" s="161"/>
      <c r="E51" s="161">
        <v>200000</v>
      </c>
      <c r="F51" s="200">
        <f>+F52+F55</f>
        <v>55503.82</v>
      </c>
      <c r="G51" s="200">
        <f>+F51/C51*100</f>
        <v>38.397967192405886</v>
      </c>
      <c r="H51" s="200">
        <f t="shared" si="1"/>
        <v>27.751910000000002</v>
      </c>
      <c r="I51" s="191"/>
      <c r="J51" s="191"/>
      <c r="K51" s="191"/>
      <c r="L51" s="191"/>
      <c r="M51" s="191"/>
      <c r="N51" s="191"/>
      <c r="O51" s="191"/>
    </row>
    <row r="52" spans="1:15" x14ac:dyDescent="0.2">
      <c r="A52" s="201" t="s">
        <v>318</v>
      </c>
      <c r="B52" s="202" t="s">
        <v>319</v>
      </c>
      <c r="C52" s="200">
        <f>+C53+C54</f>
        <v>144548.85</v>
      </c>
      <c r="D52" s="198"/>
      <c r="E52" s="198"/>
      <c r="F52" s="200">
        <f>+F53+F54</f>
        <v>55503.82</v>
      </c>
      <c r="G52" s="200">
        <f t="shared" si="0"/>
        <v>38.397967192405886</v>
      </c>
      <c r="H52" s="200" t="e">
        <f t="shared" si="1"/>
        <v>#DIV/0!</v>
      </c>
      <c r="I52" s="191"/>
      <c r="J52" s="191"/>
      <c r="K52" s="191"/>
      <c r="L52" s="191"/>
      <c r="M52" s="191"/>
      <c r="N52" s="191"/>
      <c r="O52" s="191"/>
    </row>
    <row r="53" spans="1:15" x14ac:dyDescent="0.2">
      <c r="A53" s="53" t="s">
        <v>320</v>
      </c>
      <c r="B53" s="51" t="s">
        <v>321</v>
      </c>
      <c r="C53" s="47"/>
      <c r="D53" s="198"/>
      <c r="E53" s="198"/>
      <c r="F53" s="47"/>
      <c r="G53" s="196" t="e">
        <f t="shared" si="0"/>
        <v>#DIV/0!</v>
      </c>
      <c r="H53" s="200" t="e">
        <f t="shared" si="1"/>
        <v>#DIV/0!</v>
      </c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144548.85</v>
      </c>
      <c r="D54" s="198"/>
      <c r="E54" s="198"/>
      <c r="F54" s="47">
        <v>55503.82</v>
      </c>
      <c r="G54" s="196">
        <f t="shared" si="0"/>
        <v>38.397967192405886</v>
      </c>
      <c r="H54" s="200" t="e">
        <f t="shared" si="1"/>
        <v>#DIV/0!</v>
      </c>
      <c r="I54" s="50"/>
      <c r="J54" s="50"/>
      <c r="K54" s="50"/>
      <c r="L54" s="50"/>
      <c r="M54" s="50"/>
      <c r="N54" s="50"/>
      <c r="O54" s="50"/>
    </row>
    <row r="55" spans="1:15" x14ac:dyDescent="0.2">
      <c r="A55" s="201" t="s">
        <v>324</v>
      </c>
      <c r="B55" s="202" t="s">
        <v>325</v>
      </c>
      <c r="C55" s="200">
        <f>+C56+C57</f>
        <v>0</v>
      </c>
      <c r="D55" s="198"/>
      <c r="E55" s="198"/>
      <c r="F55" s="200">
        <f>+F56+F57</f>
        <v>0</v>
      </c>
      <c r="G55" s="200" t="e">
        <f t="shared" si="0"/>
        <v>#DIV/0!</v>
      </c>
      <c r="H55" s="200" t="e">
        <f t="shared" si="1"/>
        <v>#DIV/0!</v>
      </c>
      <c r="I55" s="191"/>
      <c r="J55" s="191"/>
      <c r="K55" s="191"/>
      <c r="L55" s="191"/>
      <c r="M55" s="191"/>
      <c r="N55" s="191"/>
      <c r="O55" s="191"/>
    </row>
    <row r="56" spans="1:15" x14ac:dyDescent="0.2">
      <c r="A56" s="53" t="s">
        <v>326</v>
      </c>
      <c r="B56" s="51" t="s">
        <v>212</v>
      </c>
      <c r="C56" s="47"/>
      <c r="D56" s="198"/>
      <c r="E56" s="198"/>
      <c r="F56" s="47"/>
      <c r="G56" s="196" t="e">
        <f t="shared" si="0"/>
        <v>#DIV/0!</v>
      </c>
      <c r="H56" s="200" t="e">
        <f t="shared" si="1"/>
        <v>#DIV/0!</v>
      </c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98"/>
      <c r="E57" s="198"/>
      <c r="F57" s="47"/>
      <c r="G57" s="196" t="e">
        <f t="shared" si="0"/>
        <v>#DIV/0!</v>
      </c>
      <c r="H57" s="200" t="e">
        <f t="shared" si="1"/>
        <v>#DIV/0!</v>
      </c>
      <c r="I57" s="50"/>
      <c r="J57" s="50"/>
      <c r="K57" s="50"/>
      <c r="L57" s="50"/>
      <c r="M57" s="50"/>
      <c r="N57" s="50"/>
      <c r="O57" s="50"/>
    </row>
    <row r="58" spans="1:15" x14ac:dyDescent="0.2">
      <c r="A58" s="203">
        <v>67</v>
      </c>
      <c r="B58" s="204" t="s">
        <v>550</v>
      </c>
      <c r="C58" s="200">
        <f>+C59+C63</f>
        <v>3896684.08</v>
      </c>
      <c r="D58" s="161"/>
      <c r="E58" s="161">
        <v>7553825</v>
      </c>
      <c r="F58" s="200">
        <f>+F59+F63</f>
        <v>4893830.92</v>
      </c>
      <c r="G58" s="200">
        <f>+F58/C58*100</f>
        <v>125.5896249100081</v>
      </c>
      <c r="H58" s="200">
        <f t="shared" si="1"/>
        <v>64.786130470324636</v>
      </c>
      <c r="I58" s="191"/>
      <c r="J58" s="191"/>
      <c r="K58" s="191"/>
      <c r="L58" s="191"/>
      <c r="M58" s="191"/>
      <c r="N58" s="191"/>
      <c r="O58" s="191"/>
    </row>
    <row r="59" spans="1:15" x14ac:dyDescent="0.2">
      <c r="A59" s="201">
        <v>671</v>
      </c>
      <c r="B59" s="202" t="s">
        <v>550</v>
      </c>
      <c r="C59" s="200">
        <f>+C60+C61+C62</f>
        <v>3896684.08</v>
      </c>
      <c r="D59" s="198"/>
      <c r="E59" s="198"/>
      <c r="F59" s="200">
        <f>+F60+F61+F62</f>
        <v>4893830.92</v>
      </c>
      <c r="G59" s="200">
        <f t="shared" si="0"/>
        <v>125.5896249100081</v>
      </c>
      <c r="H59" s="200" t="e">
        <f t="shared" si="1"/>
        <v>#DIV/0!</v>
      </c>
      <c r="I59" s="191"/>
      <c r="J59" s="191"/>
      <c r="K59" s="191"/>
      <c r="L59" s="191"/>
      <c r="M59" s="191"/>
      <c r="N59" s="191"/>
      <c r="O59" s="191"/>
    </row>
    <row r="60" spans="1:15" x14ac:dyDescent="0.2">
      <c r="A60" s="193">
        <v>3711</v>
      </c>
      <c r="B60" s="192" t="s">
        <v>551</v>
      </c>
      <c r="C60" s="196">
        <v>3896684.08</v>
      </c>
      <c r="D60" s="198"/>
      <c r="E60" s="198"/>
      <c r="F60" s="250">
        <v>4893830.92</v>
      </c>
      <c r="G60" s="196">
        <f t="shared" si="0"/>
        <v>125.5896249100081</v>
      </c>
      <c r="H60" s="200" t="e">
        <f t="shared" si="1"/>
        <v>#DIV/0!</v>
      </c>
      <c r="I60" s="191"/>
      <c r="J60" s="191"/>
      <c r="K60" s="191"/>
      <c r="L60" s="191"/>
      <c r="M60" s="191"/>
      <c r="N60" s="191"/>
      <c r="O60" s="191"/>
    </row>
    <row r="61" spans="1:15" x14ac:dyDescent="0.2">
      <c r="A61" s="193">
        <v>3712</v>
      </c>
      <c r="B61" s="192" t="s">
        <v>551</v>
      </c>
      <c r="C61" s="196"/>
      <c r="D61" s="198"/>
      <c r="E61" s="198"/>
      <c r="F61" s="196"/>
      <c r="G61" s="196" t="e">
        <f t="shared" si="0"/>
        <v>#DIV/0!</v>
      </c>
      <c r="H61" s="200" t="e">
        <f t="shared" si="1"/>
        <v>#DIV/0!</v>
      </c>
      <c r="I61" s="191"/>
      <c r="J61" s="191"/>
      <c r="K61" s="191"/>
      <c r="L61" s="191"/>
      <c r="M61" s="191"/>
      <c r="N61" s="191"/>
      <c r="O61" s="191"/>
    </row>
    <row r="62" spans="1:15" x14ac:dyDescent="0.2">
      <c r="A62" s="193">
        <v>3714</v>
      </c>
      <c r="B62" s="192" t="s">
        <v>552</v>
      </c>
      <c r="C62" s="196"/>
      <c r="D62" s="198"/>
      <c r="E62" s="198"/>
      <c r="F62" s="196"/>
      <c r="G62" s="196" t="e">
        <f t="shared" si="0"/>
        <v>#DIV/0!</v>
      </c>
      <c r="H62" s="200" t="e">
        <f t="shared" si="1"/>
        <v>#DIV/0!</v>
      </c>
      <c r="I62" s="191"/>
      <c r="J62" s="191"/>
      <c r="K62" s="191"/>
      <c r="L62" s="191"/>
      <c r="M62" s="191"/>
      <c r="N62" s="191"/>
      <c r="O62" s="191"/>
    </row>
    <row r="63" spans="1:15" x14ac:dyDescent="0.2">
      <c r="A63" s="201">
        <v>673</v>
      </c>
      <c r="B63" s="202" t="s">
        <v>560</v>
      </c>
      <c r="C63" s="200">
        <f>+C64</f>
        <v>0</v>
      </c>
      <c r="D63" s="198"/>
      <c r="E63" s="198"/>
      <c r="F63" s="200">
        <f>+F64</f>
        <v>0</v>
      </c>
      <c r="G63" s="200" t="e">
        <f t="shared" si="0"/>
        <v>#DIV/0!</v>
      </c>
      <c r="H63" s="200" t="e">
        <f t="shared" si="1"/>
        <v>#DIV/0!</v>
      </c>
      <c r="I63" s="191"/>
      <c r="J63" s="191"/>
      <c r="K63" s="191"/>
      <c r="L63" s="191"/>
      <c r="M63" s="191"/>
      <c r="N63" s="191"/>
      <c r="O63" s="191"/>
    </row>
    <row r="64" spans="1:15" x14ac:dyDescent="0.2">
      <c r="A64" s="193">
        <v>6731</v>
      </c>
      <c r="B64" s="192" t="s">
        <v>560</v>
      </c>
      <c r="C64" s="196"/>
      <c r="D64" s="198"/>
      <c r="E64" s="198"/>
      <c r="F64" s="196"/>
      <c r="G64" s="196" t="e">
        <f t="shared" si="0"/>
        <v>#DIV/0!</v>
      </c>
      <c r="H64" s="200" t="e">
        <f t="shared" si="1"/>
        <v>#DIV/0!</v>
      </c>
      <c r="I64" s="191"/>
      <c r="J64" s="191"/>
      <c r="K64" s="191"/>
      <c r="L64" s="191"/>
      <c r="M64" s="191"/>
      <c r="N64" s="191"/>
      <c r="O64" s="191"/>
    </row>
    <row r="65" spans="1:15" x14ac:dyDescent="0.2">
      <c r="A65" s="203" t="s">
        <v>328</v>
      </c>
      <c r="B65" s="204" t="s">
        <v>329</v>
      </c>
      <c r="C65" s="200">
        <f>+C66+C68</f>
        <v>0</v>
      </c>
      <c r="D65" s="161"/>
      <c r="E65" s="161"/>
      <c r="F65" s="200">
        <f>+F66+F68</f>
        <v>1850.79</v>
      </c>
      <c r="G65" s="200" t="e">
        <f>+F65/C65*100</f>
        <v>#DIV/0!</v>
      </c>
      <c r="H65" s="200" t="e">
        <f t="shared" si="1"/>
        <v>#DIV/0!</v>
      </c>
      <c r="I65" s="191"/>
      <c r="J65" s="191"/>
      <c r="K65" s="191"/>
      <c r="L65" s="191"/>
      <c r="M65" s="191"/>
      <c r="N65" s="191"/>
      <c r="O65" s="191"/>
    </row>
    <row r="66" spans="1:15" x14ac:dyDescent="0.2">
      <c r="A66" s="201" t="s">
        <v>330</v>
      </c>
      <c r="B66" s="202" t="s">
        <v>331</v>
      </c>
      <c r="C66" s="200">
        <f>+C67</f>
        <v>0</v>
      </c>
      <c r="D66" s="198"/>
      <c r="E66" s="198"/>
      <c r="F66" s="200">
        <f>+F67</f>
        <v>0</v>
      </c>
      <c r="G66" s="200" t="e">
        <f t="shared" si="0"/>
        <v>#DIV/0!</v>
      </c>
      <c r="H66" s="200" t="e">
        <f t="shared" si="1"/>
        <v>#DIV/0!</v>
      </c>
      <c r="I66" s="191"/>
      <c r="J66" s="191"/>
      <c r="K66" s="191"/>
      <c r="L66" s="191"/>
      <c r="M66" s="191"/>
      <c r="N66" s="191"/>
      <c r="O66" s="191"/>
    </row>
    <row r="67" spans="1:15" x14ac:dyDescent="0.2">
      <c r="A67" s="53" t="s">
        <v>332</v>
      </c>
      <c r="B67" s="51" t="s">
        <v>333</v>
      </c>
      <c r="C67" s="47"/>
      <c r="D67" s="198"/>
      <c r="E67" s="198"/>
      <c r="F67" s="47"/>
      <c r="G67" s="196" t="e">
        <f t="shared" si="0"/>
        <v>#DIV/0!</v>
      </c>
      <c r="H67" s="200" t="e">
        <f t="shared" si="1"/>
        <v>#DIV/0!</v>
      </c>
      <c r="I67" s="50"/>
      <c r="J67" s="50"/>
      <c r="K67" s="50"/>
      <c r="L67" s="50"/>
      <c r="M67" s="50"/>
      <c r="N67" s="50"/>
      <c r="O67" s="50"/>
    </row>
    <row r="68" spans="1:15" x14ac:dyDescent="0.2">
      <c r="A68" s="201" t="s">
        <v>334</v>
      </c>
      <c r="B68" s="202" t="s">
        <v>335</v>
      </c>
      <c r="C68" s="200">
        <f>+C69</f>
        <v>0</v>
      </c>
      <c r="D68" s="198"/>
      <c r="E68" s="198"/>
      <c r="F68" s="200">
        <f>+F69</f>
        <v>1850.79</v>
      </c>
      <c r="G68" s="200" t="e">
        <f t="shared" si="0"/>
        <v>#DIV/0!</v>
      </c>
      <c r="H68" s="200" t="e">
        <f t="shared" si="1"/>
        <v>#DIV/0!</v>
      </c>
      <c r="I68" s="191"/>
      <c r="J68" s="191"/>
      <c r="K68" s="191"/>
      <c r="L68" s="191"/>
      <c r="M68" s="191"/>
      <c r="N68" s="191"/>
      <c r="O68" s="191"/>
    </row>
    <row r="69" spans="1:15" x14ac:dyDescent="0.2">
      <c r="A69" s="53" t="s">
        <v>336</v>
      </c>
      <c r="B69" s="51" t="s">
        <v>335</v>
      </c>
      <c r="C69" s="47"/>
      <c r="D69" s="198"/>
      <c r="E69" s="198"/>
      <c r="F69" s="47">
        <v>1850.79</v>
      </c>
      <c r="G69" s="196" t="e">
        <f t="shared" si="0"/>
        <v>#DIV/0!</v>
      </c>
      <c r="H69" s="200" t="e">
        <f t="shared" si="1"/>
        <v>#DIV/0!</v>
      </c>
      <c r="I69" s="50"/>
      <c r="J69" s="50"/>
      <c r="K69" s="50"/>
      <c r="L69" s="50"/>
      <c r="M69" s="50"/>
      <c r="N69" s="50"/>
      <c r="O69" s="50"/>
    </row>
    <row r="70" spans="1:15" x14ac:dyDescent="0.2">
      <c r="A70" s="215" t="s">
        <v>337</v>
      </c>
      <c r="B70" s="216" t="s">
        <v>338</v>
      </c>
      <c r="C70" s="217">
        <f>+C71+C76</f>
        <v>0</v>
      </c>
      <c r="D70" s="218">
        <f>+D71+D76</f>
        <v>0</v>
      </c>
      <c r="E70" s="218">
        <f>+E71+E76</f>
        <v>0</v>
      </c>
      <c r="F70" s="217">
        <f>+F71+F76</f>
        <v>0</v>
      </c>
      <c r="G70" s="219" t="e">
        <f>+F70/C70*100</f>
        <v>#DIV/0!</v>
      </c>
      <c r="H70" s="200" t="e">
        <f t="shared" si="1"/>
        <v>#DIV/0!</v>
      </c>
      <c r="I70" s="188"/>
      <c r="J70" s="188"/>
      <c r="K70" s="188"/>
      <c r="L70" s="188"/>
      <c r="M70" s="188"/>
      <c r="N70" s="188"/>
      <c r="O70" s="188"/>
    </row>
    <row r="71" spans="1:15" x14ac:dyDescent="0.2">
      <c r="A71" s="203" t="s">
        <v>339</v>
      </c>
      <c r="B71" s="204" t="s">
        <v>340</v>
      </c>
      <c r="C71" s="200">
        <f>+C72+C74</f>
        <v>0</v>
      </c>
      <c r="D71" s="161"/>
      <c r="E71" s="161"/>
      <c r="F71" s="200">
        <f>+F72+F74</f>
        <v>0</v>
      </c>
      <c r="G71" s="200" t="e">
        <f>+F71/C71*100</f>
        <v>#DIV/0!</v>
      </c>
      <c r="H71" s="200" t="e">
        <f t="shared" si="1"/>
        <v>#DIV/0!</v>
      </c>
      <c r="I71" s="191"/>
      <c r="J71" s="191"/>
      <c r="K71" s="191"/>
      <c r="L71" s="191"/>
      <c r="M71" s="191"/>
      <c r="N71" s="191"/>
      <c r="O71" s="191"/>
    </row>
    <row r="72" spans="1:15" x14ac:dyDescent="0.2">
      <c r="A72" s="201" t="s">
        <v>341</v>
      </c>
      <c r="B72" s="202" t="s">
        <v>342</v>
      </c>
      <c r="C72" s="200">
        <f>+C73</f>
        <v>0</v>
      </c>
      <c r="D72" s="198"/>
      <c r="E72" s="198"/>
      <c r="F72" s="200">
        <f>+F73</f>
        <v>0</v>
      </c>
      <c r="G72" s="200" t="e">
        <f t="shared" si="0"/>
        <v>#DIV/0!</v>
      </c>
      <c r="H72" s="200" t="e">
        <f t="shared" si="1"/>
        <v>#DIV/0!</v>
      </c>
      <c r="I72" s="191"/>
      <c r="J72" s="191"/>
      <c r="K72" s="191"/>
      <c r="L72" s="191"/>
      <c r="M72" s="191"/>
      <c r="N72" s="191"/>
      <c r="O72" s="191"/>
    </row>
    <row r="73" spans="1:15" x14ac:dyDescent="0.2">
      <c r="A73" s="53" t="s">
        <v>343</v>
      </c>
      <c r="B73" s="51" t="s">
        <v>344</v>
      </c>
      <c r="C73" s="47"/>
      <c r="D73" s="198"/>
      <c r="E73" s="198"/>
      <c r="F73" s="47"/>
      <c r="G73" s="196" t="e">
        <f t="shared" ref="G73:G87" si="2">+F73/C73*100</f>
        <v>#DIV/0!</v>
      </c>
      <c r="H73" s="200" t="e">
        <f t="shared" si="1"/>
        <v>#DIV/0!</v>
      </c>
      <c r="I73" s="50"/>
      <c r="J73" s="50"/>
      <c r="K73" s="50"/>
      <c r="L73" s="50"/>
      <c r="M73" s="50"/>
      <c r="N73" s="50"/>
      <c r="O73" s="50"/>
    </row>
    <row r="74" spans="1:15" x14ac:dyDescent="0.2">
      <c r="A74" s="201" t="s">
        <v>345</v>
      </c>
      <c r="B74" s="202" t="s">
        <v>346</v>
      </c>
      <c r="C74" s="200">
        <f>+C75</f>
        <v>0</v>
      </c>
      <c r="D74" s="198"/>
      <c r="E74" s="198"/>
      <c r="F74" s="200">
        <f>+F75</f>
        <v>0</v>
      </c>
      <c r="G74" s="200" t="e">
        <f t="shared" si="2"/>
        <v>#DIV/0!</v>
      </c>
      <c r="H74" s="200" t="e">
        <f t="shared" si="1"/>
        <v>#DIV/0!</v>
      </c>
      <c r="I74" s="191"/>
      <c r="J74" s="191"/>
      <c r="K74" s="191"/>
      <c r="L74" s="191"/>
      <c r="M74" s="191"/>
      <c r="N74" s="191"/>
      <c r="O74" s="191"/>
    </row>
    <row r="75" spans="1:15" x14ac:dyDescent="0.2">
      <c r="A75" s="53" t="s">
        <v>347</v>
      </c>
      <c r="B75" s="51" t="s">
        <v>348</v>
      </c>
      <c r="C75" s="47"/>
      <c r="D75" s="198"/>
      <c r="E75" s="198"/>
      <c r="F75" s="47"/>
      <c r="G75" s="196" t="e">
        <f t="shared" si="2"/>
        <v>#DIV/0!</v>
      </c>
      <c r="H75" s="200" t="e">
        <f t="shared" si="1"/>
        <v>#DIV/0!</v>
      </c>
      <c r="I75" s="50"/>
      <c r="J75" s="50"/>
      <c r="K75" s="50"/>
      <c r="L75" s="50"/>
      <c r="M75" s="50"/>
      <c r="N75" s="50"/>
      <c r="O75" s="50"/>
    </row>
    <row r="76" spans="1:15" x14ac:dyDescent="0.2">
      <c r="A76" s="203" t="s">
        <v>349</v>
      </c>
      <c r="B76" s="204" t="s">
        <v>350</v>
      </c>
      <c r="C76" s="200">
        <f>+C77+C80+C84+C87</f>
        <v>0</v>
      </c>
      <c r="D76" s="48"/>
      <c r="E76" s="48"/>
      <c r="F76" s="200">
        <f>+F77+F80+F84+F87</f>
        <v>0</v>
      </c>
      <c r="G76" s="200" t="e">
        <f>+F76/C76*100</f>
        <v>#DIV/0!</v>
      </c>
      <c r="H76" s="200" t="e">
        <f t="shared" si="1"/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1" t="s">
        <v>351</v>
      </c>
      <c r="B77" s="202" t="s">
        <v>352</v>
      </c>
      <c r="C77" s="200">
        <f>+C78+C79</f>
        <v>0</v>
      </c>
      <c r="D77" s="198"/>
      <c r="E77" s="198"/>
      <c r="F77" s="200">
        <f>+F78+F79</f>
        <v>0</v>
      </c>
      <c r="G77" s="200" t="e">
        <f t="shared" si="2"/>
        <v>#DIV/0!</v>
      </c>
      <c r="H77" s="200" t="e">
        <f t="shared" ref="H77:H88" si="3">+F77/E77*100</f>
        <v>#DIV/0!</v>
      </c>
      <c r="I77" s="191"/>
      <c r="J77" s="191"/>
      <c r="K77" s="191"/>
      <c r="L77" s="191"/>
      <c r="M77" s="191"/>
      <c r="N77" s="191"/>
      <c r="O77" s="191"/>
    </row>
    <row r="78" spans="1:15" x14ac:dyDescent="0.2">
      <c r="A78" s="53" t="s">
        <v>353</v>
      </c>
      <c r="B78" s="51" t="s">
        <v>354</v>
      </c>
      <c r="C78" s="47"/>
      <c r="D78" s="198"/>
      <c r="E78" s="198"/>
      <c r="F78" s="47"/>
      <c r="G78" s="196" t="e">
        <f>+F78/C78*100</f>
        <v>#DIV/0!</v>
      </c>
      <c r="H78" s="200" t="e">
        <f t="shared" si="3"/>
        <v>#DIV/0!</v>
      </c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98"/>
      <c r="E79" s="198"/>
      <c r="F79" s="47"/>
      <c r="G79" s="196" t="e">
        <f t="shared" si="2"/>
        <v>#DIV/0!</v>
      </c>
      <c r="H79" s="200" t="e">
        <f t="shared" si="3"/>
        <v>#DIV/0!</v>
      </c>
      <c r="I79" s="50"/>
      <c r="J79" s="50"/>
      <c r="K79" s="50"/>
      <c r="L79" s="50"/>
      <c r="M79" s="50"/>
      <c r="N79" s="50"/>
      <c r="O79" s="50"/>
    </row>
    <row r="80" spans="1:15" x14ac:dyDescent="0.2">
      <c r="A80" s="201" t="s">
        <v>356</v>
      </c>
      <c r="B80" s="202" t="s">
        <v>357</v>
      </c>
      <c r="C80" s="200">
        <f>+C81+C82+C83</f>
        <v>0</v>
      </c>
      <c r="D80" s="198"/>
      <c r="E80" s="198"/>
      <c r="F80" s="200">
        <f>+F81+F82+F83</f>
        <v>0</v>
      </c>
      <c r="G80" s="200" t="e">
        <f t="shared" si="2"/>
        <v>#DIV/0!</v>
      </c>
      <c r="H80" s="200" t="e">
        <f t="shared" si="3"/>
        <v>#DIV/0!</v>
      </c>
      <c r="I80" s="191"/>
      <c r="J80" s="191"/>
      <c r="K80" s="191"/>
      <c r="L80" s="191"/>
      <c r="M80" s="191"/>
      <c r="N80" s="191"/>
      <c r="O80" s="191"/>
    </row>
    <row r="81" spans="1:15" x14ac:dyDescent="0.2">
      <c r="A81" s="53" t="s">
        <v>358</v>
      </c>
      <c r="B81" s="51" t="s">
        <v>242</v>
      </c>
      <c r="C81" s="47"/>
      <c r="D81" s="198"/>
      <c r="E81" s="198"/>
      <c r="F81" s="47"/>
      <c r="G81" s="196" t="e">
        <f t="shared" si="2"/>
        <v>#DIV/0!</v>
      </c>
      <c r="H81" s="200" t="e">
        <f t="shared" si="3"/>
        <v>#DIV/0!</v>
      </c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98"/>
      <c r="E82" s="198"/>
      <c r="F82" s="47"/>
      <c r="G82" s="196" t="e">
        <f t="shared" si="2"/>
        <v>#DIV/0!</v>
      </c>
      <c r="H82" s="200" t="e">
        <f t="shared" si="3"/>
        <v>#DIV/0!</v>
      </c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98"/>
      <c r="E83" s="198"/>
      <c r="F83" s="47"/>
      <c r="G83" s="196" t="e">
        <f t="shared" si="2"/>
        <v>#DIV/0!</v>
      </c>
      <c r="H83" s="200" t="e">
        <f t="shared" si="3"/>
        <v>#DIV/0!</v>
      </c>
      <c r="I83" s="50"/>
      <c r="J83" s="50"/>
      <c r="K83" s="50"/>
      <c r="L83" s="50"/>
      <c r="M83" s="50"/>
      <c r="N83" s="50"/>
      <c r="O83" s="50"/>
    </row>
    <row r="84" spans="1:15" x14ac:dyDescent="0.2">
      <c r="A84" s="201" t="s">
        <v>363</v>
      </c>
      <c r="B84" s="202" t="s">
        <v>364</v>
      </c>
      <c r="C84" s="200">
        <f>+C85+C86</f>
        <v>0</v>
      </c>
      <c r="D84" s="198"/>
      <c r="E84" s="198"/>
      <c r="F84" s="200">
        <f>+F85+F86</f>
        <v>0</v>
      </c>
      <c r="G84" s="200" t="e">
        <f t="shared" si="2"/>
        <v>#DIV/0!</v>
      </c>
      <c r="H84" s="200" t="e">
        <f t="shared" si="3"/>
        <v>#DIV/0!</v>
      </c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98"/>
      <c r="E85" s="198"/>
      <c r="F85" s="47"/>
      <c r="G85" s="196" t="e">
        <f t="shared" si="2"/>
        <v>#DIV/0!</v>
      </c>
      <c r="H85" s="200" t="e">
        <f t="shared" si="3"/>
        <v>#DIV/0!</v>
      </c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98"/>
      <c r="E86" s="198"/>
      <c r="F86" s="47"/>
      <c r="G86" s="196" t="e">
        <f t="shared" si="2"/>
        <v>#DIV/0!</v>
      </c>
      <c r="H86" s="200" t="e">
        <f t="shared" si="3"/>
        <v>#DIV/0!</v>
      </c>
      <c r="I86" s="50"/>
      <c r="J86" s="50"/>
      <c r="K86" s="50"/>
      <c r="L86" s="50"/>
      <c r="M86" s="50"/>
      <c r="N86" s="50"/>
      <c r="O86" s="50"/>
    </row>
    <row r="87" spans="1:15" x14ac:dyDescent="0.2">
      <c r="A87" s="201" t="s">
        <v>369</v>
      </c>
      <c r="B87" s="202" t="s">
        <v>370</v>
      </c>
      <c r="C87" s="200">
        <f>+C88</f>
        <v>0</v>
      </c>
      <c r="D87" s="198"/>
      <c r="E87" s="198"/>
      <c r="F87" s="200">
        <f>+F88</f>
        <v>0</v>
      </c>
      <c r="G87" s="200" t="e">
        <f t="shared" si="2"/>
        <v>#DIV/0!</v>
      </c>
      <c r="H87" s="200" t="e">
        <f t="shared" si="3"/>
        <v>#DIV/0!</v>
      </c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98"/>
      <c r="E88" s="198"/>
      <c r="F88" s="47"/>
      <c r="G88" s="196" t="e">
        <f>+F88/C88*100</f>
        <v>#DIV/0!</v>
      </c>
      <c r="H88" s="200" t="e">
        <f t="shared" si="3"/>
        <v>#DIV/0!</v>
      </c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11" activePane="bottomRight" state="frozen"/>
      <selection pane="topRight" activeCell="C1" sqref="C1"/>
      <selection pane="bottomLeft" activeCell="A10" sqref="A10"/>
      <selection pane="bottomRight" activeCell="C7" sqref="C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38"/>
      <c r="J1" s="38"/>
      <c r="K1" s="38"/>
      <c r="L1" s="186"/>
      <c r="M1" s="186"/>
      <c r="N1" s="186"/>
      <c r="O1" s="186"/>
    </row>
    <row r="2" spans="1:15" ht="18" hidden="1" x14ac:dyDescent="0.2">
      <c r="A2" s="189"/>
      <c r="B2" s="189"/>
      <c r="C2" s="189"/>
      <c r="D2" s="189"/>
      <c r="E2" s="189"/>
      <c r="F2" s="189"/>
      <c r="G2" s="189"/>
      <c r="H2" s="199"/>
      <c r="I2" s="190"/>
      <c r="J2" s="190"/>
      <c r="K2" s="190"/>
      <c r="L2" s="186"/>
      <c r="M2" s="186"/>
      <c r="N2" s="186"/>
      <c r="O2" s="186"/>
    </row>
    <row r="3" spans="1:15" ht="15.75" hidden="1" customHeight="1" x14ac:dyDescent="0.2">
      <c r="A3" s="289" t="s">
        <v>23</v>
      </c>
      <c r="B3" s="289"/>
      <c r="C3" s="289"/>
      <c r="D3" s="289"/>
      <c r="E3" s="289"/>
      <c r="F3" s="289"/>
      <c r="G3" s="289"/>
      <c r="H3" s="289"/>
      <c r="I3" s="38"/>
      <c r="J3" s="38"/>
      <c r="K3" s="38"/>
      <c r="L3" s="186"/>
      <c r="M3" s="186"/>
      <c r="N3" s="186"/>
      <c r="O3" s="186"/>
    </row>
    <row r="4" spans="1:15" ht="18" hidden="1" x14ac:dyDescent="0.2">
      <c r="A4" s="189"/>
      <c r="B4" s="189"/>
      <c r="C4" s="189"/>
      <c r="D4" s="189"/>
      <c r="E4" s="189"/>
      <c r="F4" s="189"/>
      <c r="G4" s="189"/>
      <c r="H4" s="199"/>
      <c r="I4" s="190"/>
      <c r="J4" s="190"/>
      <c r="K4" s="190"/>
      <c r="L4" s="186"/>
      <c r="M4" s="186"/>
      <c r="N4" s="186"/>
      <c r="O4" s="186"/>
    </row>
    <row r="5" spans="1:15" ht="15.75" hidden="1" customHeight="1" x14ac:dyDescent="0.2">
      <c r="A5" s="289" t="s">
        <v>24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186"/>
      <c r="M5" s="186"/>
      <c r="N5" s="186"/>
      <c r="O5" s="186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99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8" t="s">
        <v>3</v>
      </c>
      <c r="B7" s="288"/>
      <c r="C7" s="70" t="s">
        <v>577</v>
      </c>
      <c r="D7" s="70" t="s">
        <v>576</v>
      </c>
      <c r="E7" s="70" t="s">
        <v>574</v>
      </c>
      <c r="F7" s="70" t="s">
        <v>578</v>
      </c>
      <c r="G7" s="70" t="s">
        <v>260</v>
      </c>
      <c r="H7" s="184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7">
        <v>1</v>
      </c>
      <c r="B8" s="28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5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1"/>
      <c r="B9" s="222" t="s">
        <v>80</v>
      </c>
      <c r="C9" s="214">
        <f>+C10+C113</f>
        <v>3674748.3700000006</v>
      </c>
      <c r="D9" s="214">
        <f>+D10+D113</f>
        <v>0</v>
      </c>
      <c r="E9" s="214">
        <f>+E10+E113</f>
        <v>9492220</v>
      </c>
      <c r="F9" s="214">
        <f>+F10+F113</f>
        <v>4526878.43</v>
      </c>
      <c r="G9" s="214">
        <f t="shared" ref="G9:G72" si="0">+F9/C9*100</f>
        <v>123.18880027151353</v>
      </c>
      <c r="H9" s="214">
        <f>F9/E9*100</f>
        <v>47.690407828727096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15" t="s">
        <v>81</v>
      </c>
      <c r="B10" s="216" t="s">
        <v>82</v>
      </c>
      <c r="C10" s="217">
        <f>+C11++C23+C56+C65+C73+C90+C98</f>
        <v>3644147.6300000004</v>
      </c>
      <c r="D10" s="218">
        <f>+D11++D23+D56+D65+D73+D90+D98</f>
        <v>0</v>
      </c>
      <c r="E10" s="218">
        <f>+E11++E23+E56+E65+E73+E90+E98</f>
        <v>8166144</v>
      </c>
      <c r="F10" s="217">
        <f>+F11++F23+F56+F65+F73+F90+F98</f>
        <v>4508041.96</v>
      </c>
      <c r="G10" s="217">
        <f>+F10/C10*100</f>
        <v>123.70634830729949</v>
      </c>
      <c r="H10" s="214">
        <f t="shared" ref="H10:H11" si="1">F10/E10*100</f>
        <v>55.204046854917074</v>
      </c>
      <c r="I10" s="188"/>
      <c r="J10" s="188"/>
      <c r="K10" s="188"/>
      <c r="L10" s="188"/>
      <c r="M10" s="188"/>
      <c r="N10" s="188"/>
      <c r="O10" s="188"/>
    </row>
    <row r="11" spans="1:15" x14ac:dyDescent="0.2">
      <c r="A11" s="203" t="s">
        <v>83</v>
      </c>
      <c r="B11" s="204" t="s">
        <v>84</v>
      </c>
      <c r="C11" s="200">
        <f>+C12+C17+C19</f>
        <v>2933419.1100000003</v>
      </c>
      <c r="D11" s="161"/>
      <c r="E11" s="161">
        <v>6708497</v>
      </c>
      <c r="F11" s="200">
        <f>+F12+F17+F19</f>
        <v>3437963.1799999997</v>
      </c>
      <c r="G11" s="200">
        <f t="shared" si="0"/>
        <v>117.19986306354973</v>
      </c>
      <c r="H11" s="214">
        <f t="shared" si="1"/>
        <v>51.247890250230412</v>
      </c>
      <c r="I11" s="191"/>
      <c r="J11" s="191"/>
      <c r="K11" s="191"/>
      <c r="L11" s="191"/>
      <c r="M11" s="191"/>
      <c r="N11" s="191"/>
      <c r="O11" s="191"/>
    </row>
    <row r="12" spans="1:15" x14ac:dyDescent="0.2">
      <c r="A12" s="201" t="s">
        <v>85</v>
      </c>
      <c r="B12" s="202" t="s">
        <v>86</v>
      </c>
      <c r="C12" s="200">
        <f>SUM(C13:C16)</f>
        <v>2462336.19</v>
      </c>
      <c r="D12" s="198"/>
      <c r="E12" s="198"/>
      <c r="F12" s="200">
        <f>SUM(F13:F16)</f>
        <v>2314649.0099999998</v>
      </c>
      <c r="G12" s="200">
        <f t="shared" si="0"/>
        <v>94.002152078185546</v>
      </c>
      <c r="H12" s="200"/>
      <c r="I12" s="191"/>
      <c r="J12" s="191"/>
      <c r="K12" s="191"/>
      <c r="L12" s="240"/>
      <c r="M12" s="191"/>
      <c r="N12" s="191"/>
      <c r="O12" s="191"/>
    </row>
    <row r="13" spans="1:15" x14ac:dyDescent="0.2">
      <c r="A13" s="69" t="s">
        <v>87</v>
      </c>
      <c r="B13" s="67" t="s">
        <v>88</v>
      </c>
      <c r="C13" s="64">
        <v>2462336.19</v>
      </c>
      <c r="D13" s="197"/>
      <c r="E13" s="197"/>
      <c r="F13" s="196">
        <v>2314649.0099999998</v>
      </c>
      <c r="G13" s="196">
        <f t="shared" si="0"/>
        <v>94.002152078185546</v>
      </c>
      <c r="H13" s="200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97"/>
      <c r="E14" s="197"/>
      <c r="F14" s="196"/>
      <c r="G14" s="196" t="e">
        <f t="shared" si="0"/>
        <v>#DIV/0!</v>
      </c>
      <c r="H14" s="200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97"/>
      <c r="E15" s="197"/>
      <c r="F15" s="196"/>
      <c r="G15" s="196" t="e">
        <f t="shared" si="0"/>
        <v>#DIV/0!</v>
      </c>
      <c r="H15" s="200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97"/>
      <c r="E16" s="197"/>
      <c r="F16" s="196"/>
      <c r="G16" s="196" t="e">
        <f t="shared" si="0"/>
        <v>#DIV/0!</v>
      </c>
      <c r="H16" s="200"/>
      <c r="I16" s="65"/>
      <c r="J16" s="65"/>
      <c r="K16" s="65"/>
      <c r="L16" s="65"/>
      <c r="M16" s="66"/>
      <c r="N16" s="66"/>
      <c r="O16" s="66"/>
    </row>
    <row r="17" spans="1:15" x14ac:dyDescent="0.2">
      <c r="A17" s="201" t="s">
        <v>91</v>
      </c>
      <c r="B17" s="202" t="s">
        <v>92</v>
      </c>
      <c r="C17" s="200">
        <f>+C18</f>
        <v>63584.97</v>
      </c>
      <c r="D17" s="198"/>
      <c r="E17" s="198"/>
      <c r="F17" s="200">
        <f>+F18</f>
        <v>74311.28</v>
      </c>
      <c r="G17" s="200">
        <f t="shared" si="0"/>
        <v>116.86925385039892</v>
      </c>
      <c r="H17" s="200"/>
      <c r="I17" s="191"/>
      <c r="J17" s="191"/>
      <c r="K17" s="191"/>
      <c r="L17" s="191"/>
      <c r="M17" s="191"/>
      <c r="N17" s="191"/>
      <c r="O17" s="191"/>
    </row>
    <row r="18" spans="1:15" x14ac:dyDescent="0.2">
      <c r="A18" s="69" t="s">
        <v>93</v>
      </c>
      <c r="B18" s="67" t="s">
        <v>92</v>
      </c>
      <c r="C18" s="64">
        <v>63584.97</v>
      </c>
      <c r="D18" s="197"/>
      <c r="E18" s="197"/>
      <c r="F18" s="196">
        <v>74311.28</v>
      </c>
      <c r="G18" s="196">
        <f t="shared" si="0"/>
        <v>116.86925385039892</v>
      </c>
      <c r="H18" s="200"/>
      <c r="I18" s="65"/>
      <c r="J18" s="65"/>
      <c r="K18" s="65"/>
      <c r="L18" s="65"/>
      <c r="M18" s="66"/>
      <c r="N18" s="66"/>
      <c r="O18" s="66"/>
    </row>
    <row r="19" spans="1:15" x14ac:dyDescent="0.2">
      <c r="A19" s="201" t="s">
        <v>94</v>
      </c>
      <c r="B19" s="202" t="s">
        <v>95</v>
      </c>
      <c r="C19" s="200">
        <f>SUM(C20:C22)</f>
        <v>407497.95</v>
      </c>
      <c r="D19" s="198"/>
      <c r="E19" s="198"/>
      <c r="F19" s="200">
        <f>SUM(F20:F22)</f>
        <v>1049002.8900000001</v>
      </c>
      <c r="G19" s="200">
        <f t="shared" si="0"/>
        <v>257.42531710895724</v>
      </c>
      <c r="H19" s="200"/>
      <c r="I19" s="191"/>
      <c r="J19" s="191"/>
      <c r="K19" s="191"/>
      <c r="L19" s="191"/>
      <c r="M19" s="191"/>
      <c r="N19" s="191"/>
      <c r="O19" s="191"/>
    </row>
    <row r="20" spans="1:15" x14ac:dyDescent="0.2">
      <c r="A20" s="69" t="s">
        <v>377</v>
      </c>
      <c r="B20" s="67" t="s">
        <v>378</v>
      </c>
      <c r="C20" s="64"/>
      <c r="D20" s="197"/>
      <c r="E20" s="197"/>
      <c r="F20" s="196">
        <v>575280.81000000006</v>
      </c>
      <c r="G20" s="196" t="e">
        <f t="shared" si="0"/>
        <v>#DIV/0!</v>
      </c>
      <c r="H20" s="200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407497.95</v>
      </c>
      <c r="D21" s="197"/>
      <c r="E21" s="197"/>
      <c r="F21" s="196">
        <v>473722.08</v>
      </c>
      <c r="G21" s="196">
        <f t="shared" si="0"/>
        <v>116.25140200091803</v>
      </c>
      <c r="H21" s="200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197"/>
      <c r="E22" s="197"/>
      <c r="F22" s="196"/>
      <c r="G22" s="196" t="e">
        <f t="shared" si="0"/>
        <v>#DIV/0!</v>
      </c>
      <c r="H22" s="200"/>
      <c r="I22" s="65"/>
      <c r="J22" s="65"/>
      <c r="K22" s="65"/>
      <c r="L22" s="65"/>
      <c r="M22" s="66"/>
      <c r="N22" s="66"/>
      <c r="O22" s="66"/>
    </row>
    <row r="23" spans="1:15" x14ac:dyDescent="0.2">
      <c r="A23" s="203" t="s">
        <v>98</v>
      </c>
      <c r="B23" s="204" t="s">
        <v>99</v>
      </c>
      <c r="C23" s="200">
        <f>+C24+C29+C36+C46+C48</f>
        <v>707643.77999999991</v>
      </c>
      <c r="D23" s="161"/>
      <c r="E23" s="161">
        <v>1454710</v>
      </c>
      <c r="F23" s="200">
        <f>+F24+F29+F36+F46+F48</f>
        <v>1069269.42</v>
      </c>
      <c r="G23" s="200">
        <f t="shared" si="0"/>
        <v>151.10277942385079</v>
      </c>
      <c r="H23" s="200">
        <f>F23/E23*100</f>
        <v>73.503957489808954</v>
      </c>
      <c r="I23" s="191"/>
      <c r="J23" s="191"/>
      <c r="K23" s="191"/>
      <c r="L23" s="191"/>
      <c r="M23" s="191"/>
      <c r="N23" s="191"/>
      <c r="O23" s="191"/>
    </row>
    <row r="24" spans="1:15" x14ac:dyDescent="0.2">
      <c r="A24" s="201" t="s">
        <v>100</v>
      </c>
      <c r="B24" s="202" t="s">
        <v>101</v>
      </c>
      <c r="C24" s="200">
        <f>SUM(C25:C28)</f>
        <v>63113.990000000005</v>
      </c>
      <c r="D24" s="198"/>
      <c r="E24" s="198"/>
      <c r="F24" s="200">
        <f>SUM(F25:F28)</f>
        <v>63261.14</v>
      </c>
      <c r="G24" s="200">
        <f t="shared" si="0"/>
        <v>100.23314957587057</v>
      </c>
      <c r="H24" s="200"/>
      <c r="I24" s="191"/>
      <c r="J24" s="191"/>
      <c r="K24" s="191"/>
      <c r="L24" s="191"/>
      <c r="M24" s="191"/>
      <c r="N24" s="191"/>
      <c r="O24" s="191"/>
    </row>
    <row r="25" spans="1:15" x14ac:dyDescent="0.2">
      <c r="A25" s="69" t="s">
        <v>102</v>
      </c>
      <c r="B25" s="67" t="s">
        <v>103</v>
      </c>
      <c r="C25" s="64">
        <v>14681.2</v>
      </c>
      <c r="D25" s="197"/>
      <c r="E25" s="197"/>
      <c r="F25" s="196">
        <v>63261.14</v>
      </c>
      <c r="G25" s="196">
        <f t="shared" si="0"/>
        <v>430.89897283600794</v>
      </c>
      <c r="H25" s="200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46427.62</v>
      </c>
      <c r="D26" s="197"/>
      <c r="E26" s="197"/>
      <c r="F26" s="196"/>
      <c r="G26" s="196">
        <f t="shared" si="0"/>
        <v>0</v>
      </c>
      <c r="H26" s="200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2005.17</v>
      </c>
      <c r="D27" s="197"/>
      <c r="E27" s="197"/>
      <c r="F27" s="196"/>
      <c r="G27" s="196">
        <f t="shared" si="0"/>
        <v>0</v>
      </c>
      <c r="H27" s="200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0</v>
      </c>
      <c r="D28" s="197"/>
      <c r="E28" s="197"/>
      <c r="F28" s="196"/>
      <c r="G28" s="196" t="e">
        <f t="shared" si="0"/>
        <v>#DIV/0!</v>
      </c>
      <c r="H28" s="200"/>
      <c r="I28" s="66"/>
      <c r="J28" s="66"/>
      <c r="K28" s="66"/>
      <c r="L28" s="66"/>
      <c r="M28" s="66"/>
      <c r="N28" s="66"/>
      <c r="O28" s="66"/>
    </row>
    <row r="29" spans="1:15" x14ac:dyDescent="0.2">
      <c r="A29" s="201" t="s">
        <v>110</v>
      </c>
      <c r="B29" s="202" t="s">
        <v>111</v>
      </c>
      <c r="C29" s="200">
        <f>SUM(C30:C35)</f>
        <v>182820.34999999998</v>
      </c>
      <c r="D29" s="198"/>
      <c r="E29" s="198"/>
      <c r="F29" s="200">
        <f>SUM(F30:F35)</f>
        <v>194952.88</v>
      </c>
      <c r="G29" s="200">
        <f t="shared" si="0"/>
        <v>106.63631264243834</v>
      </c>
      <c r="H29" s="200"/>
      <c r="I29" s="191"/>
      <c r="J29" s="191"/>
      <c r="K29" s="191"/>
      <c r="L29" s="191"/>
      <c r="M29" s="191"/>
      <c r="N29" s="191"/>
      <c r="O29" s="191"/>
    </row>
    <row r="30" spans="1:15" x14ac:dyDescent="0.2">
      <c r="A30" s="69" t="s">
        <v>112</v>
      </c>
      <c r="B30" s="67" t="s">
        <v>113</v>
      </c>
      <c r="C30" s="64">
        <v>17232.04</v>
      </c>
      <c r="D30" s="197"/>
      <c r="E30" s="197"/>
      <c r="F30" s="196">
        <v>21744.57</v>
      </c>
      <c r="G30" s="196">
        <f t="shared" si="0"/>
        <v>126.18685889772772</v>
      </c>
      <c r="H30" s="200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197"/>
      <c r="E31" s="197"/>
      <c r="F31" s="36">
        <v>0</v>
      </c>
      <c r="G31" s="196" t="e">
        <f t="shared" si="0"/>
        <v>#DIV/0!</v>
      </c>
      <c r="H31" s="200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153604.85999999999</v>
      </c>
      <c r="D32" s="197"/>
      <c r="E32" s="197"/>
      <c r="F32" s="196">
        <v>145260.99</v>
      </c>
      <c r="G32" s="196">
        <f t="shared" si="0"/>
        <v>94.567964841737435</v>
      </c>
      <c r="H32" s="200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11501.55</v>
      </c>
      <c r="D33" s="197"/>
      <c r="E33" s="197"/>
      <c r="F33" s="196">
        <v>25843.26</v>
      </c>
      <c r="G33" s="196">
        <f t="shared" si="0"/>
        <v>224.69371519490852</v>
      </c>
      <c r="H33" s="200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481.9</v>
      </c>
      <c r="D34" s="197"/>
      <c r="E34" s="197"/>
      <c r="F34" s="196">
        <v>1879.06</v>
      </c>
      <c r="G34" s="196">
        <f t="shared" si="0"/>
        <v>389.92737082382234</v>
      </c>
      <c r="H34" s="200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197"/>
      <c r="E35" s="197"/>
      <c r="F35" s="196">
        <v>225</v>
      </c>
      <c r="G35" s="196" t="e">
        <f t="shared" si="0"/>
        <v>#DIV/0!</v>
      </c>
      <c r="H35" s="200"/>
      <c r="I35" s="66"/>
      <c r="J35" s="66"/>
      <c r="K35" s="66"/>
      <c r="L35" s="66"/>
      <c r="M35" s="66"/>
      <c r="N35" s="66"/>
      <c r="O35" s="66"/>
    </row>
    <row r="36" spans="1:15" x14ac:dyDescent="0.2">
      <c r="A36" s="201" t="s">
        <v>122</v>
      </c>
      <c r="B36" s="202" t="s">
        <v>123</v>
      </c>
      <c r="C36" s="200">
        <f>SUM(C37:C45)</f>
        <v>433098.35</v>
      </c>
      <c r="D36" s="198"/>
      <c r="E36" s="198"/>
      <c r="F36" s="200">
        <f>SUM(F37:F45)</f>
        <v>787530.25999999989</v>
      </c>
      <c r="G36" s="200">
        <f t="shared" si="0"/>
        <v>181.83635656889479</v>
      </c>
      <c r="H36" s="200"/>
      <c r="I36" s="191"/>
      <c r="J36" s="191"/>
      <c r="K36" s="191"/>
      <c r="L36" s="191"/>
      <c r="M36" s="191"/>
      <c r="N36" s="191"/>
      <c r="O36" s="191"/>
    </row>
    <row r="37" spans="1:15" x14ac:dyDescent="0.2">
      <c r="A37" s="69" t="s">
        <v>124</v>
      </c>
      <c r="B37" s="67" t="s">
        <v>125</v>
      </c>
      <c r="C37" s="64">
        <v>10188.299999999999</v>
      </c>
      <c r="D37" s="197"/>
      <c r="E37" s="197"/>
      <c r="F37" s="196">
        <v>7925.96</v>
      </c>
      <c r="G37" s="196">
        <f t="shared" si="0"/>
        <v>77.794725322183282</v>
      </c>
      <c r="H37" s="200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37025.82</v>
      </c>
      <c r="D38" s="197"/>
      <c r="E38" s="197"/>
      <c r="F38" s="196">
        <v>88670.6</v>
      </c>
      <c r="G38" s="196">
        <f t="shared" si="0"/>
        <v>239.48314986676866</v>
      </c>
      <c r="H38" s="200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2366.3200000000002</v>
      </c>
      <c r="D39" s="197"/>
      <c r="E39" s="197"/>
      <c r="F39" s="196">
        <v>3082</v>
      </c>
      <c r="G39" s="196">
        <f t="shared" si="0"/>
        <v>130.24443017005308</v>
      </c>
      <c r="H39" s="200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18137.87</v>
      </c>
      <c r="D40" s="197"/>
      <c r="E40" s="197"/>
      <c r="F40" s="196">
        <v>34168.080000000002</v>
      </c>
      <c r="G40" s="196">
        <f t="shared" si="0"/>
        <v>188.37978219052184</v>
      </c>
      <c r="H40" s="200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17415.080000000002</v>
      </c>
      <c r="D41" s="197"/>
      <c r="E41" s="197"/>
      <c r="F41" s="196">
        <v>17965.28</v>
      </c>
      <c r="G41" s="196">
        <f t="shared" si="0"/>
        <v>103.15933087875564</v>
      </c>
      <c r="H41" s="200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9685</v>
      </c>
      <c r="D42" s="197"/>
      <c r="E42" s="197"/>
      <c r="F42" s="196">
        <v>7167.15</v>
      </c>
      <c r="G42" s="196">
        <f t="shared" si="0"/>
        <v>74.00258131130613</v>
      </c>
      <c r="H42" s="200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316198</v>
      </c>
      <c r="D43" s="197"/>
      <c r="E43" s="197"/>
      <c r="F43" s="196">
        <v>602824.79999999993</v>
      </c>
      <c r="G43" s="196">
        <f t="shared" si="0"/>
        <v>190.64788518586454</v>
      </c>
      <c r="H43" s="200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5117.66</v>
      </c>
      <c r="D44" s="197"/>
      <c r="E44" s="197"/>
      <c r="F44" s="196">
        <v>7344.86</v>
      </c>
      <c r="G44" s="196">
        <f t="shared" si="0"/>
        <v>143.51988994970358</v>
      </c>
      <c r="H44" s="200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16964.3</v>
      </c>
      <c r="D45" s="197"/>
      <c r="E45" s="197"/>
      <c r="F45" s="196">
        <v>18381.53</v>
      </c>
      <c r="G45" s="196">
        <f t="shared" si="0"/>
        <v>108.35419085962874</v>
      </c>
      <c r="H45" s="200"/>
      <c r="I45" s="66"/>
      <c r="J45" s="66"/>
      <c r="K45" s="66"/>
      <c r="L45" s="66"/>
      <c r="M45" s="66"/>
      <c r="N45" s="66"/>
      <c r="O45" s="66"/>
    </row>
    <row r="46" spans="1:15" x14ac:dyDescent="0.2">
      <c r="A46" s="201" t="s">
        <v>142</v>
      </c>
      <c r="B46" s="202" t="s">
        <v>143</v>
      </c>
      <c r="C46" s="200">
        <f>+C47</f>
        <v>5085.2700000000004</v>
      </c>
      <c r="D46" s="198"/>
      <c r="E46" s="198"/>
      <c r="F46" s="200">
        <f>+F47</f>
        <v>0</v>
      </c>
      <c r="G46" s="200">
        <f t="shared" si="0"/>
        <v>0</v>
      </c>
      <c r="H46" s="200"/>
      <c r="I46" s="191"/>
      <c r="J46" s="191"/>
      <c r="K46" s="191"/>
      <c r="L46" s="191"/>
      <c r="M46" s="191"/>
      <c r="N46" s="191"/>
      <c r="O46" s="191"/>
    </row>
    <row r="47" spans="1:15" x14ac:dyDescent="0.2">
      <c r="A47" s="69" t="s">
        <v>144</v>
      </c>
      <c r="B47" s="67" t="s">
        <v>143</v>
      </c>
      <c r="C47" s="64">
        <v>5085.2700000000004</v>
      </c>
      <c r="D47" s="197"/>
      <c r="E47" s="197"/>
      <c r="F47" s="196"/>
      <c r="G47" s="196">
        <f t="shared" si="0"/>
        <v>0</v>
      </c>
      <c r="H47" s="200"/>
      <c r="I47" s="66"/>
      <c r="J47" s="66"/>
      <c r="K47" s="66"/>
      <c r="L47" s="66"/>
      <c r="M47" s="66"/>
      <c r="N47" s="66"/>
      <c r="O47" s="66"/>
    </row>
    <row r="48" spans="1:15" x14ac:dyDescent="0.2">
      <c r="A48" s="201" t="s">
        <v>145</v>
      </c>
      <c r="B48" s="202" t="s">
        <v>146</v>
      </c>
      <c r="C48" s="200">
        <f>SUM(C49:C55)</f>
        <v>23525.82</v>
      </c>
      <c r="D48" s="198"/>
      <c r="E48" s="198"/>
      <c r="F48" s="200">
        <f>SUM(F49:F55)</f>
        <v>23525.140000000003</v>
      </c>
      <c r="G48" s="200">
        <f t="shared" si="0"/>
        <v>99.99710955877417</v>
      </c>
      <c r="H48" s="200"/>
      <c r="I48" s="191"/>
      <c r="J48" s="191"/>
      <c r="K48" s="191"/>
      <c r="L48" s="191"/>
      <c r="M48" s="191"/>
      <c r="N48" s="191"/>
      <c r="O48" s="191"/>
    </row>
    <row r="49" spans="1:15" ht="25.5" x14ac:dyDescent="0.2">
      <c r="A49" s="69" t="s">
        <v>147</v>
      </c>
      <c r="B49" s="67" t="s">
        <v>148</v>
      </c>
      <c r="C49" s="64"/>
      <c r="D49" s="197"/>
      <c r="E49" s="197"/>
      <c r="F49" s="196"/>
      <c r="G49" s="196" t="e">
        <f t="shared" si="0"/>
        <v>#DIV/0!</v>
      </c>
      <c r="H49" s="200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13216.06</v>
      </c>
      <c r="D50" s="197"/>
      <c r="E50" s="197"/>
      <c r="F50" s="196">
        <v>13220.46</v>
      </c>
      <c r="G50" s="196">
        <f t="shared" si="0"/>
        <v>100.03329282706042</v>
      </c>
      <c r="H50" s="200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2742.02</v>
      </c>
      <c r="D51" s="197"/>
      <c r="E51" s="197"/>
      <c r="F51" s="196">
        <v>6014.65</v>
      </c>
      <c r="G51" s="196">
        <f t="shared" si="0"/>
        <v>219.35106235548974</v>
      </c>
      <c r="H51" s="200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1422.96</v>
      </c>
      <c r="D52" s="197"/>
      <c r="E52" s="197"/>
      <c r="F52" s="196">
        <v>3434.88</v>
      </c>
      <c r="G52" s="196">
        <f t="shared" si="0"/>
        <v>241.38977905211672</v>
      </c>
      <c r="H52" s="200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5073.84</v>
      </c>
      <c r="D53" s="197"/>
      <c r="E53" s="197"/>
      <c r="F53" s="196"/>
      <c r="G53" s="196">
        <f t="shared" si="0"/>
        <v>0</v>
      </c>
      <c r="H53" s="200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0</v>
      </c>
      <c r="D54" s="197"/>
      <c r="E54" s="197"/>
      <c r="F54" s="196">
        <v>855.15</v>
      </c>
      <c r="G54" s="196" t="e">
        <f t="shared" si="0"/>
        <v>#DIV/0!</v>
      </c>
      <c r="H54" s="200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1070.94</v>
      </c>
      <c r="D55" s="197"/>
      <c r="E55" s="197"/>
      <c r="F55" s="196"/>
      <c r="G55" s="196">
        <f t="shared" si="0"/>
        <v>0</v>
      </c>
      <c r="H55" s="200"/>
      <c r="I55" s="66"/>
      <c r="J55" s="66"/>
      <c r="K55" s="66"/>
      <c r="L55" s="66"/>
      <c r="M55" s="66"/>
      <c r="N55" s="66"/>
      <c r="O55" s="66"/>
    </row>
    <row r="56" spans="1:15" x14ac:dyDescent="0.2">
      <c r="A56" s="203" t="s">
        <v>160</v>
      </c>
      <c r="B56" s="204" t="s">
        <v>161</v>
      </c>
      <c r="C56" s="200">
        <f>+C57+C60</f>
        <v>2475.7399999999998</v>
      </c>
      <c r="D56" s="161"/>
      <c r="E56" s="161">
        <v>2772</v>
      </c>
      <c r="F56" s="200">
        <f>+F57+F60</f>
        <v>809.36</v>
      </c>
      <c r="G56" s="200">
        <f t="shared" si="0"/>
        <v>32.691639671370986</v>
      </c>
      <c r="H56" s="200">
        <f>F56/E56*100</f>
        <v>29.197691197691199</v>
      </c>
      <c r="I56" s="191"/>
      <c r="J56" s="191"/>
      <c r="K56" s="191"/>
      <c r="L56" s="191"/>
      <c r="M56" s="191"/>
      <c r="N56" s="191"/>
      <c r="O56" s="191"/>
    </row>
    <row r="57" spans="1:15" x14ac:dyDescent="0.2">
      <c r="A57" s="201" t="s">
        <v>383</v>
      </c>
      <c r="B57" s="202" t="s">
        <v>384</v>
      </c>
      <c r="C57" s="200"/>
      <c r="D57" s="198"/>
      <c r="E57" s="198"/>
      <c r="F57" s="200">
        <f>+F58+F59</f>
        <v>0</v>
      </c>
      <c r="G57" s="200" t="e">
        <f t="shared" si="0"/>
        <v>#DIV/0!</v>
      </c>
      <c r="H57" s="200"/>
      <c r="I57" s="191"/>
      <c r="J57" s="191"/>
      <c r="K57" s="191"/>
      <c r="L57" s="191"/>
      <c r="M57" s="191"/>
      <c r="N57" s="191"/>
      <c r="O57" s="191"/>
    </row>
    <row r="58" spans="1:15" ht="25.5" x14ac:dyDescent="0.2">
      <c r="A58" s="69" t="s">
        <v>385</v>
      </c>
      <c r="B58" s="67" t="s">
        <v>386</v>
      </c>
      <c r="C58" s="64"/>
      <c r="D58" s="197"/>
      <c r="E58" s="197"/>
      <c r="F58" s="196"/>
      <c r="G58" s="196" t="e">
        <f t="shared" si="0"/>
        <v>#DIV/0!</v>
      </c>
      <c r="H58" s="200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97"/>
      <c r="E59" s="197"/>
      <c r="F59" s="196"/>
      <c r="G59" s="196" t="e">
        <f t="shared" si="0"/>
        <v>#DIV/0!</v>
      </c>
      <c r="H59" s="200"/>
      <c r="I59" s="66"/>
      <c r="J59" s="66"/>
      <c r="K59" s="66"/>
      <c r="L59" s="66"/>
      <c r="M59" s="66"/>
      <c r="N59" s="66"/>
      <c r="O59" s="66"/>
    </row>
    <row r="60" spans="1:15" x14ac:dyDescent="0.2">
      <c r="A60" s="201" t="s">
        <v>162</v>
      </c>
      <c r="B60" s="202" t="s">
        <v>163</v>
      </c>
      <c r="C60" s="200">
        <f>SUM(C61:C64)</f>
        <v>2475.7399999999998</v>
      </c>
      <c r="D60" s="198"/>
      <c r="E60" s="198"/>
      <c r="F60" s="200">
        <f>SUM(F61:F64)</f>
        <v>809.36</v>
      </c>
      <c r="G60" s="200">
        <f t="shared" si="0"/>
        <v>32.691639671370986</v>
      </c>
      <c r="H60" s="200"/>
      <c r="I60" s="191"/>
      <c r="J60" s="191"/>
      <c r="K60" s="191"/>
      <c r="L60" s="191"/>
      <c r="M60" s="191"/>
      <c r="N60" s="191"/>
      <c r="O60" s="191"/>
    </row>
    <row r="61" spans="1:15" x14ac:dyDescent="0.2">
      <c r="A61" s="69" t="s">
        <v>164</v>
      </c>
      <c r="B61" s="67" t="s">
        <v>165</v>
      </c>
      <c r="C61" s="64">
        <v>843.91</v>
      </c>
      <c r="D61" s="197"/>
      <c r="E61" s="197"/>
      <c r="F61" s="196">
        <v>809.36</v>
      </c>
      <c r="G61" s="196">
        <f t="shared" si="0"/>
        <v>95.905961536182772</v>
      </c>
      <c r="H61" s="200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135.29</v>
      </c>
      <c r="D62" s="197"/>
      <c r="E62" s="197"/>
      <c r="F62" s="196"/>
      <c r="G62" s="196">
        <f t="shared" si="0"/>
        <v>0</v>
      </c>
      <c r="H62" s="200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1496.54</v>
      </c>
      <c r="D63" s="197"/>
      <c r="E63" s="197"/>
      <c r="F63" s="196"/>
      <c r="G63" s="196">
        <f t="shared" si="0"/>
        <v>0</v>
      </c>
      <c r="H63" s="200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97"/>
      <c r="E64" s="197"/>
      <c r="F64" s="196"/>
      <c r="G64" s="196" t="e">
        <f t="shared" si="0"/>
        <v>#DIV/0!</v>
      </c>
      <c r="H64" s="200"/>
      <c r="I64" s="66"/>
      <c r="J64" s="66"/>
      <c r="K64" s="66"/>
      <c r="L64" s="66"/>
      <c r="M64" s="66"/>
      <c r="N64" s="66"/>
      <c r="O64" s="66"/>
    </row>
    <row r="65" spans="1:15" x14ac:dyDescent="0.2">
      <c r="A65" s="203" t="s">
        <v>166</v>
      </c>
      <c r="B65" s="204" t="s">
        <v>167</v>
      </c>
      <c r="C65" s="200">
        <f>+C66+C68+C71</f>
        <v>0</v>
      </c>
      <c r="D65" s="161"/>
      <c r="E65" s="161">
        <v>0</v>
      </c>
      <c r="F65" s="200">
        <f>+F66+F68+F71</f>
        <v>0</v>
      </c>
      <c r="G65" s="200" t="e">
        <f t="shared" si="0"/>
        <v>#DIV/0!</v>
      </c>
      <c r="H65" s="200"/>
      <c r="I65" s="191"/>
      <c r="J65" s="191"/>
      <c r="K65" s="191"/>
      <c r="L65" s="191"/>
      <c r="M65" s="191"/>
      <c r="N65" s="191"/>
      <c r="O65" s="191"/>
    </row>
    <row r="66" spans="1:15" x14ac:dyDescent="0.2">
      <c r="A66" s="201" t="s">
        <v>395</v>
      </c>
      <c r="B66" s="202" t="s">
        <v>396</v>
      </c>
      <c r="C66" s="200">
        <f>+C67</f>
        <v>0</v>
      </c>
      <c r="D66" s="198"/>
      <c r="E66" s="198"/>
      <c r="F66" s="200">
        <f>+F67</f>
        <v>0</v>
      </c>
      <c r="G66" s="200" t="e">
        <f t="shared" si="0"/>
        <v>#DIV/0!</v>
      </c>
      <c r="H66" s="200"/>
      <c r="I66" s="191"/>
      <c r="J66" s="191"/>
      <c r="K66" s="191"/>
      <c r="L66" s="191"/>
      <c r="M66" s="191"/>
      <c r="N66" s="191"/>
      <c r="O66" s="191"/>
    </row>
    <row r="67" spans="1:15" ht="25.5" x14ac:dyDescent="0.2">
      <c r="A67" s="69" t="s">
        <v>397</v>
      </c>
      <c r="B67" s="67" t="s">
        <v>398</v>
      </c>
      <c r="C67" s="64"/>
      <c r="D67" s="197"/>
      <c r="E67" s="197"/>
      <c r="F67" s="196"/>
      <c r="G67" s="195" t="e">
        <f t="shared" si="0"/>
        <v>#DIV/0!</v>
      </c>
      <c r="H67" s="200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1" t="s">
        <v>168</v>
      </c>
      <c r="B68" s="202" t="s">
        <v>169</v>
      </c>
      <c r="C68" s="200">
        <f>+C69+C70</f>
        <v>0</v>
      </c>
      <c r="D68" s="198"/>
      <c r="E68" s="198"/>
      <c r="F68" s="200">
        <f>+F69+F70</f>
        <v>0</v>
      </c>
      <c r="G68" s="200" t="e">
        <f t="shared" si="0"/>
        <v>#DIV/0!</v>
      </c>
      <c r="H68" s="200"/>
      <c r="I68" s="191"/>
      <c r="J68" s="191"/>
      <c r="K68" s="191"/>
      <c r="L68" s="191"/>
      <c r="M68" s="191"/>
      <c r="N68" s="191"/>
      <c r="O68" s="191"/>
    </row>
    <row r="69" spans="1:15" ht="25.5" x14ac:dyDescent="0.2">
      <c r="A69" s="69" t="s">
        <v>399</v>
      </c>
      <c r="B69" s="67" t="s">
        <v>400</v>
      </c>
      <c r="C69" s="64"/>
      <c r="D69" s="197"/>
      <c r="E69" s="197"/>
      <c r="F69" s="196"/>
      <c r="G69" s="195" t="e">
        <f t="shared" si="0"/>
        <v>#DIV/0!</v>
      </c>
      <c r="H69" s="200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97"/>
      <c r="E70" s="197"/>
      <c r="F70" s="196"/>
      <c r="G70" s="196" t="e">
        <f t="shared" si="0"/>
        <v>#DIV/0!</v>
      </c>
      <c r="H70" s="200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1" t="s">
        <v>172</v>
      </c>
      <c r="B71" s="202" t="s">
        <v>173</v>
      </c>
      <c r="C71" s="200">
        <f>+C72</f>
        <v>0</v>
      </c>
      <c r="D71" s="198"/>
      <c r="E71" s="198"/>
      <c r="F71" s="200">
        <f>+F72</f>
        <v>0</v>
      </c>
      <c r="G71" s="200" t="e">
        <f t="shared" si="0"/>
        <v>#DIV/0!</v>
      </c>
      <c r="H71" s="200"/>
      <c r="I71" s="191"/>
      <c r="J71" s="191"/>
      <c r="K71" s="191"/>
      <c r="L71" s="191"/>
      <c r="M71" s="191"/>
      <c r="N71" s="191"/>
      <c r="O71" s="191"/>
    </row>
    <row r="72" spans="1:15" ht="25.5" x14ac:dyDescent="0.2">
      <c r="A72" s="69" t="s">
        <v>174</v>
      </c>
      <c r="B72" s="67" t="s">
        <v>173</v>
      </c>
      <c r="C72" s="64"/>
      <c r="D72" s="197"/>
      <c r="E72" s="197"/>
      <c r="F72" s="196"/>
      <c r="G72" s="196" t="e">
        <f t="shared" si="0"/>
        <v>#DIV/0!</v>
      </c>
      <c r="H72" s="200"/>
      <c r="I72" s="66"/>
      <c r="J72" s="66"/>
      <c r="K72" s="66"/>
      <c r="L72" s="66"/>
      <c r="M72" s="66"/>
      <c r="N72" s="66"/>
      <c r="O72" s="66"/>
    </row>
    <row r="73" spans="1:15" x14ac:dyDescent="0.2">
      <c r="A73" s="203" t="s">
        <v>175</v>
      </c>
      <c r="B73" s="204" t="s">
        <v>176</v>
      </c>
      <c r="C73" s="200">
        <f>+C74+C76+C78+C80+C83+C85</f>
        <v>0</v>
      </c>
      <c r="D73" s="161"/>
      <c r="E73" s="161">
        <v>0</v>
      </c>
      <c r="F73" s="200">
        <f>+F74+F76+F78+F80+F83+F85</f>
        <v>0</v>
      </c>
      <c r="G73" s="200" t="e">
        <f t="shared" ref="G73:G136" si="2">+F73/C73*100</f>
        <v>#DIV/0!</v>
      </c>
      <c r="H73" s="200" t="e">
        <f>+F73/D73*100</f>
        <v>#DIV/0!</v>
      </c>
      <c r="I73" s="191"/>
      <c r="J73" s="191"/>
      <c r="K73" s="191"/>
      <c r="L73" s="191"/>
      <c r="M73" s="191"/>
      <c r="N73" s="191"/>
      <c r="O73" s="191"/>
    </row>
    <row r="74" spans="1:15" x14ac:dyDescent="0.2">
      <c r="A74" s="201" t="s">
        <v>177</v>
      </c>
      <c r="B74" s="202" t="s">
        <v>178</v>
      </c>
      <c r="C74" s="200">
        <f>+C75</f>
        <v>0</v>
      </c>
      <c r="D74" s="198"/>
      <c r="E74" s="198"/>
      <c r="F74" s="200">
        <f>+F75</f>
        <v>0</v>
      </c>
      <c r="G74" s="200" t="e">
        <f t="shared" si="2"/>
        <v>#DIV/0!</v>
      </c>
      <c r="H74" s="200"/>
      <c r="I74" s="191"/>
      <c r="J74" s="191"/>
      <c r="K74" s="191"/>
      <c r="L74" s="191"/>
      <c r="M74" s="191"/>
      <c r="N74" s="191"/>
      <c r="O74" s="191"/>
    </row>
    <row r="75" spans="1:15" x14ac:dyDescent="0.2">
      <c r="A75" s="69" t="s">
        <v>179</v>
      </c>
      <c r="B75" s="67" t="s">
        <v>180</v>
      </c>
      <c r="C75" s="195"/>
      <c r="D75" s="197"/>
      <c r="E75" s="197"/>
      <c r="F75" s="195"/>
      <c r="G75" s="196" t="e">
        <f t="shared" si="2"/>
        <v>#DIV/0!</v>
      </c>
      <c r="H75" s="200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1" t="s">
        <v>401</v>
      </c>
      <c r="B76" s="202" t="s">
        <v>402</v>
      </c>
      <c r="C76" s="200">
        <f>+C77</f>
        <v>0</v>
      </c>
      <c r="D76" s="198"/>
      <c r="E76" s="198"/>
      <c r="F76" s="200">
        <f>+F77</f>
        <v>0</v>
      </c>
      <c r="G76" s="200" t="e">
        <f t="shared" si="2"/>
        <v>#DIV/0!</v>
      </c>
      <c r="H76" s="200"/>
      <c r="I76" s="191"/>
      <c r="J76" s="191"/>
      <c r="K76" s="191"/>
      <c r="L76" s="191"/>
      <c r="M76" s="191"/>
      <c r="N76" s="191"/>
      <c r="O76" s="191"/>
    </row>
    <row r="77" spans="1:15" ht="25.5" x14ac:dyDescent="0.2">
      <c r="A77" s="69" t="s">
        <v>403</v>
      </c>
      <c r="B77" s="67" t="s">
        <v>404</v>
      </c>
      <c r="C77" s="195"/>
      <c r="D77" s="197"/>
      <c r="E77" s="197"/>
      <c r="F77" s="195"/>
      <c r="G77" s="196" t="e">
        <f t="shared" si="2"/>
        <v>#DIV/0!</v>
      </c>
      <c r="H77" s="200"/>
      <c r="I77" s="66"/>
      <c r="J77" s="66"/>
      <c r="K77" s="66"/>
      <c r="L77" s="66"/>
      <c r="M77" s="66"/>
      <c r="N77" s="66"/>
      <c r="O77" s="66"/>
    </row>
    <row r="78" spans="1:15" x14ac:dyDescent="0.2">
      <c r="A78" s="201" t="s">
        <v>181</v>
      </c>
      <c r="B78" s="202" t="s">
        <v>182</v>
      </c>
      <c r="C78" s="200">
        <f>+C79</f>
        <v>0</v>
      </c>
      <c r="D78" s="198"/>
      <c r="E78" s="198"/>
      <c r="F78" s="200">
        <f>+F79</f>
        <v>0</v>
      </c>
      <c r="G78" s="200" t="e">
        <f t="shared" si="2"/>
        <v>#DIV/0!</v>
      </c>
      <c r="H78" s="200"/>
      <c r="I78" s="191"/>
      <c r="J78" s="191"/>
      <c r="K78" s="191"/>
      <c r="L78" s="191"/>
      <c r="M78" s="191"/>
      <c r="N78" s="191"/>
      <c r="O78" s="191"/>
    </row>
    <row r="79" spans="1:15" x14ac:dyDescent="0.2">
      <c r="A79" s="69" t="s">
        <v>183</v>
      </c>
      <c r="B79" s="67" t="s">
        <v>184</v>
      </c>
      <c r="C79" s="68"/>
      <c r="D79" s="197"/>
      <c r="E79" s="197"/>
      <c r="F79" s="195"/>
      <c r="G79" s="196" t="e">
        <f t="shared" si="2"/>
        <v>#DIV/0!</v>
      </c>
      <c r="H79" s="200"/>
      <c r="I79" s="66"/>
      <c r="J79" s="66"/>
      <c r="K79" s="66"/>
      <c r="L79" s="66"/>
      <c r="M79" s="66"/>
      <c r="N79" s="66"/>
      <c r="O79" s="66"/>
    </row>
    <row r="80" spans="1:15" x14ac:dyDescent="0.2">
      <c r="A80" s="201" t="s">
        <v>185</v>
      </c>
      <c r="B80" s="202" t="s">
        <v>186</v>
      </c>
      <c r="C80" s="200">
        <f>+C81+C82</f>
        <v>0</v>
      </c>
      <c r="D80" s="198"/>
      <c r="E80" s="198"/>
      <c r="F80" s="200">
        <f>+F81+F82</f>
        <v>0</v>
      </c>
      <c r="G80" s="200" t="e">
        <f t="shared" si="2"/>
        <v>#DIV/0!</v>
      </c>
      <c r="H80" s="200"/>
      <c r="I80" s="191"/>
      <c r="J80" s="191"/>
      <c r="K80" s="191"/>
      <c r="L80" s="191"/>
      <c r="M80" s="191"/>
      <c r="N80" s="191"/>
      <c r="O80" s="191"/>
    </row>
    <row r="81" spans="1:15" x14ac:dyDescent="0.2">
      <c r="A81" s="69" t="s">
        <v>187</v>
      </c>
      <c r="B81" s="67" t="s">
        <v>188</v>
      </c>
      <c r="C81" s="64"/>
      <c r="D81" s="197"/>
      <c r="E81" s="197"/>
      <c r="F81" s="196"/>
      <c r="G81" s="196" t="e">
        <f t="shared" si="2"/>
        <v>#DIV/0!</v>
      </c>
      <c r="H81" s="200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97"/>
      <c r="E82" s="197"/>
      <c r="F82" s="195"/>
      <c r="G82" s="196" t="e">
        <f t="shared" si="2"/>
        <v>#DIV/0!</v>
      </c>
      <c r="H82" s="200"/>
      <c r="I82" s="66"/>
      <c r="J82" s="66"/>
      <c r="K82" s="66"/>
      <c r="L82" s="66"/>
      <c r="M82" s="66"/>
      <c r="N82" s="66"/>
      <c r="O82" s="66"/>
    </row>
    <row r="83" spans="1:15" x14ac:dyDescent="0.2">
      <c r="A83" s="201" t="s">
        <v>191</v>
      </c>
      <c r="B83" s="202" t="s">
        <v>192</v>
      </c>
      <c r="C83" s="200">
        <f>+C84</f>
        <v>0</v>
      </c>
      <c r="D83" s="198"/>
      <c r="E83" s="198"/>
      <c r="F83" s="200">
        <f>+F84</f>
        <v>0</v>
      </c>
      <c r="G83" s="200" t="e">
        <f t="shared" si="2"/>
        <v>#DIV/0!</v>
      </c>
      <c r="H83" s="200"/>
      <c r="I83" s="191"/>
      <c r="J83" s="191"/>
      <c r="K83" s="191"/>
      <c r="L83" s="191"/>
      <c r="M83" s="191"/>
      <c r="N83" s="191"/>
      <c r="O83" s="191"/>
    </row>
    <row r="84" spans="1:15" x14ac:dyDescent="0.2">
      <c r="A84" s="69" t="s">
        <v>193</v>
      </c>
      <c r="B84" s="67" t="s">
        <v>194</v>
      </c>
      <c r="C84" s="64"/>
      <c r="D84" s="197"/>
      <c r="E84" s="197"/>
      <c r="F84" s="196"/>
      <c r="G84" s="196" t="e">
        <f t="shared" si="2"/>
        <v>#DIV/0!</v>
      </c>
      <c r="H84" s="200"/>
      <c r="I84" s="66"/>
      <c r="J84" s="66"/>
      <c r="K84" s="66"/>
      <c r="L84" s="66"/>
      <c r="M84" s="66"/>
      <c r="N84" s="66"/>
      <c r="O84" s="66"/>
    </row>
    <row r="85" spans="1:15" x14ac:dyDescent="0.2">
      <c r="A85" s="201" t="s">
        <v>195</v>
      </c>
      <c r="B85" s="202" t="s">
        <v>196</v>
      </c>
      <c r="C85" s="200">
        <f>SUM(C86:C89)</f>
        <v>0</v>
      </c>
      <c r="D85" s="198"/>
      <c r="E85" s="198"/>
      <c r="F85" s="200">
        <f>SUM(F86:F89)</f>
        <v>0</v>
      </c>
      <c r="G85" s="200" t="e">
        <f t="shared" si="2"/>
        <v>#DIV/0!</v>
      </c>
      <c r="H85" s="200"/>
      <c r="I85" s="191"/>
      <c r="J85" s="191"/>
      <c r="K85" s="191"/>
      <c r="L85" s="191"/>
      <c r="M85" s="191"/>
      <c r="N85" s="191"/>
      <c r="O85" s="191"/>
    </row>
    <row r="86" spans="1:15" ht="25.5" x14ac:dyDescent="0.2">
      <c r="A86" s="69" t="s">
        <v>197</v>
      </c>
      <c r="B86" s="67" t="s">
        <v>198</v>
      </c>
      <c r="C86" s="64"/>
      <c r="D86" s="197"/>
      <c r="E86" s="197"/>
      <c r="F86" s="196"/>
      <c r="G86" s="196" t="e">
        <f t="shared" si="2"/>
        <v>#DIV/0!</v>
      </c>
      <c r="H86" s="200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97"/>
      <c r="E87" s="197"/>
      <c r="F87" s="196"/>
      <c r="G87" s="196" t="e">
        <f t="shared" si="2"/>
        <v>#DIV/0!</v>
      </c>
      <c r="H87" s="200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98"/>
      <c r="E88" s="198"/>
      <c r="F88" s="196"/>
      <c r="G88" s="196" t="e">
        <f t="shared" si="2"/>
        <v>#DIV/0!</v>
      </c>
      <c r="H88" s="200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98"/>
      <c r="E89" s="198"/>
      <c r="F89" s="196"/>
      <c r="G89" s="196" t="e">
        <f t="shared" si="2"/>
        <v>#DIV/0!</v>
      </c>
      <c r="H89" s="200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03" t="s">
        <v>203</v>
      </c>
      <c r="B90" s="204" t="s">
        <v>204</v>
      </c>
      <c r="C90" s="200">
        <f>+C91+C94</f>
        <v>609</v>
      </c>
      <c r="D90" s="161"/>
      <c r="E90" s="161">
        <v>165</v>
      </c>
      <c r="F90" s="200">
        <f>+F91+F94</f>
        <v>0</v>
      </c>
      <c r="G90" s="200">
        <f t="shared" si="2"/>
        <v>0</v>
      </c>
      <c r="H90" s="200"/>
      <c r="I90" s="191"/>
      <c r="J90" s="191"/>
      <c r="K90" s="191"/>
      <c r="L90" s="191"/>
      <c r="M90" s="191"/>
      <c r="N90" s="191"/>
      <c r="O90" s="191"/>
    </row>
    <row r="91" spans="1:15" x14ac:dyDescent="0.2">
      <c r="A91" s="201" t="s">
        <v>406</v>
      </c>
      <c r="B91" s="202" t="s">
        <v>407</v>
      </c>
      <c r="C91" s="200">
        <f>+C92+C93</f>
        <v>609</v>
      </c>
      <c r="D91" s="198"/>
      <c r="E91" s="198"/>
      <c r="F91" s="200">
        <f>+F92+F93</f>
        <v>0</v>
      </c>
      <c r="G91" s="200">
        <f t="shared" si="2"/>
        <v>0</v>
      </c>
      <c r="H91" s="200"/>
      <c r="I91" s="191"/>
      <c r="J91" s="191"/>
      <c r="K91" s="191"/>
      <c r="L91" s="191"/>
      <c r="M91" s="191"/>
      <c r="N91" s="191"/>
      <c r="O91" s="191"/>
    </row>
    <row r="92" spans="1:15" ht="25.5" x14ac:dyDescent="0.2">
      <c r="A92" s="69" t="s">
        <v>408</v>
      </c>
      <c r="B92" s="67" t="s">
        <v>409</v>
      </c>
      <c r="C92" s="64"/>
      <c r="D92" s="198"/>
      <c r="E92" s="198"/>
      <c r="F92" s="196"/>
      <c r="G92" s="196" t="e">
        <f t="shared" si="2"/>
        <v>#DIV/0!</v>
      </c>
      <c r="H92" s="200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>
        <v>609</v>
      </c>
      <c r="D93" s="198"/>
      <c r="E93" s="198"/>
      <c r="F93" s="196"/>
      <c r="G93" s="196">
        <f t="shared" si="2"/>
        <v>0</v>
      </c>
      <c r="H93" s="200"/>
      <c r="I93" s="66"/>
      <c r="J93" s="66"/>
      <c r="K93" s="66"/>
      <c r="L93" s="66"/>
      <c r="M93" s="66"/>
      <c r="N93" s="66"/>
      <c r="O93" s="66"/>
    </row>
    <row r="94" spans="1:15" x14ac:dyDescent="0.2">
      <c r="A94" s="201" t="s">
        <v>205</v>
      </c>
      <c r="B94" s="202" t="s">
        <v>206</v>
      </c>
      <c r="C94" s="200">
        <f>SUM(C95:C97)</f>
        <v>0</v>
      </c>
      <c r="D94" s="198"/>
      <c r="E94" s="198"/>
      <c r="F94" s="200">
        <f>SUM(F95:F97)</f>
        <v>0</v>
      </c>
      <c r="G94" s="200" t="e">
        <f t="shared" si="2"/>
        <v>#DIV/0!</v>
      </c>
      <c r="H94" s="200"/>
      <c r="I94" s="191"/>
      <c r="J94" s="191"/>
      <c r="K94" s="191"/>
      <c r="L94" s="191"/>
      <c r="M94" s="191"/>
      <c r="N94" s="191"/>
      <c r="O94" s="191"/>
    </row>
    <row r="95" spans="1:15" x14ac:dyDescent="0.2">
      <c r="A95" s="69" t="s">
        <v>207</v>
      </c>
      <c r="B95" s="67" t="s">
        <v>208</v>
      </c>
      <c r="C95" s="196"/>
      <c r="D95" s="198"/>
      <c r="E95" s="198"/>
      <c r="F95" s="196"/>
      <c r="G95" s="196" t="e">
        <f t="shared" si="2"/>
        <v>#DIV/0!</v>
      </c>
      <c r="H95" s="200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96"/>
      <c r="D96" s="198"/>
      <c r="E96" s="198"/>
      <c r="F96" s="196"/>
      <c r="G96" s="196" t="e">
        <f t="shared" si="2"/>
        <v>#DIV/0!</v>
      </c>
      <c r="H96" s="200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96"/>
      <c r="D97" s="198"/>
      <c r="E97" s="198"/>
      <c r="F97" s="196"/>
      <c r="G97" s="196" t="e">
        <f t="shared" si="2"/>
        <v>#DIV/0!</v>
      </c>
      <c r="H97" s="200"/>
      <c r="I97" s="66"/>
      <c r="J97" s="66"/>
      <c r="K97" s="66"/>
      <c r="L97" s="66"/>
      <c r="M97" s="66"/>
      <c r="N97" s="66"/>
      <c r="O97" s="66"/>
    </row>
    <row r="98" spans="1:15" x14ac:dyDescent="0.2">
      <c r="A98" s="203" t="s">
        <v>209</v>
      </c>
      <c r="B98" s="204" t="s">
        <v>210</v>
      </c>
      <c r="C98" s="200">
        <f>+C99+C103+C107</f>
        <v>0</v>
      </c>
      <c r="D98" s="161"/>
      <c r="E98" s="161"/>
      <c r="F98" s="200">
        <f>+F99+F103+F107</f>
        <v>0</v>
      </c>
      <c r="G98" s="200" t="e">
        <f t="shared" si="2"/>
        <v>#DIV/0!</v>
      </c>
      <c r="H98" s="200"/>
      <c r="I98" s="191"/>
      <c r="J98" s="191"/>
      <c r="K98" s="191"/>
      <c r="L98" s="191"/>
      <c r="M98" s="191"/>
      <c r="N98" s="191"/>
      <c r="O98" s="191"/>
    </row>
    <row r="99" spans="1:15" x14ac:dyDescent="0.2">
      <c r="A99" s="201" t="s">
        <v>211</v>
      </c>
      <c r="B99" s="202" t="s">
        <v>212</v>
      </c>
      <c r="C99" s="200">
        <f>SUM(C100:C102)</f>
        <v>0</v>
      </c>
      <c r="D99" s="198"/>
      <c r="E99" s="198"/>
      <c r="F99" s="200">
        <f>SUM(F100:F102)</f>
        <v>0</v>
      </c>
      <c r="G99" s="200" t="e">
        <f t="shared" si="2"/>
        <v>#DIV/0!</v>
      </c>
      <c r="H99" s="200"/>
      <c r="I99" s="191"/>
      <c r="J99" s="191"/>
      <c r="K99" s="191"/>
      <c r="L99" s="191"/>
      <c r="M99" s="191"/>
      <c r="N99" s="191"/>
      <c r="O99" s="191"/>
    </row>
    <row r="100" spans="1:15" x14ac:dyDescent="0.2">
      <c r="A100" s="69" t="s">
        <v>213</v>
      </c>
      <c r="B100" s="67" t="s">
        <v>214</v>
      </c>
      <c r="C100" s="196"/>
      <c r="D100" s="198"/>
      <c r="E100" s="198"/>
      <c r="F100" s="196"/>
      <c r="G100" s="196" t="e">
        <f t="shared" si="2"/>
        <v>#DIV/0!</v>
      </c>
      <c r="H100" s="200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96"/>
      <c r="D101" s="198"/>
      <c r="E101" s="198"/>
      <c r="F101" s="196"/>
      <c r="G101" s="196" t="e">
        <f t="shared" si="2"/>
        <v>#DIV/0!</v>
      </c>
      <c r="H101" s="200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96"/>
      <c r="D102" s="198"/>
      <c r="E102" s="198"/>
      <c r="F102" s="196"/>
      <c r="G102" s="196" t="e">
        <f t="shared" si="2"/>
        <v>#DIV/0!</v>
      </c>
      <c r="H102" s="200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1" t="s">
        <v>217</v>
      </c>
      <c r="B103" s="202" t="s">
        <v>218</v>
      </c>
      <c r="C103" s="200">
        <f>SUM(C104:C106)</f>
        <v>0</v>
      </c>
      <c r="D103" s="198"/>
      <c r="E103" s="198"/>
      <c r="F103" s="200">
        <f>SUM(F104:F106)</f>
        <v>0</v>
      </c>
      <c r="G103" s="200" t="e">
        <f t="shared" si="2"/>
        <v>#DIV/0!</v>
      </c>
      <c r="H103" s="200"/>
      <c r="I103" s="191"/>
      <c r="J103" s="191"/>
      <c r="K103" s="191"/>
      <c r="L103" s="191"/>
      <c r="M103" s="191"/>
      <c r="N103" s="191"/>
      <c r="O103" s="191"/>
    </row>
    <row r="104" spans="1:15" x14ac:dyDescent="0.2">
      <c r="A104" s="69" t="s">
        <v>219</v>
      </c>
      <c r="B104" s="67" t="s">
        <v>220</v>
      </c>
      <c r="C104" s="64"/>
      <c r="D104" s="198"/>
      <c r="E104" s="198"/>
      <c r="F104" s="64"/>
      <c r="G104" s="196" t="e">
        <f t="shared" si="2"/>
        <v>#DIV/0!</v>
      </c>
      <c r="H104" s="200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98"/>
      <c r="E105" s="198"/>
      <c r="F105" s="64"/>
      <c r="G105" s="196" t="e">
        <f t="shared" si="2"/>
        <v>#DIV/0!</v>
      </c>
      <c r="H105" s="200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98"/>
      <c r="E106" s="198"/>
      <c r="F106" s="64"/>
      <c r="G106" s="196" t="e">
        <f t="shared" si="2"/>
        <v>#DIV/0!</v>
      </c>
      <c r="H106" s="200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1" t="s">
        <v>223</v>
      </c>
      <c r="B107" s="202" t="s">
        <v>224</v>
      </c>
      <c r="C107" s="200">
        <f>SUM(C108:C112)</f>
        <v>0</v>
      </c>
      <c r="D107" s="198"/>
      <c r="E107" s="198"/>
      <c r="F107" s="200">
        <f>SUM(F108:F112)</f>
        <v>0</v>
      </c>
      <c r="G107" s="200" t="e">
        <f t="shared" si="2"/>
        <v>#DIV/0!</v>
      </c>
      <c r="H107" s="200"/>
      <c r="I107" s="191"/>
      <c r="J107" s="191"/>
      <c r="K107" s="191"/>
      <c r="L107" s="191"/>
      <c r="M107" s="191"/>
      <c r="N107" s="191"/>
      <c r="O107" s="191"/>
    </row>
    <row r="108" spans="1:15" x14ac:dyDescent="0.2">
      <c r="A108" s="69" t="s">
        <v>420</v>
      </c>
      <c r="B108" s="67" t="s">
        <v>421</v>
      </c>
      <c r="C108" s="64"/>
      <c r="D108" s="198"/>
      <c r="E108" s="198"/>
      <c r="F108" s="64"/>
      <c r="G108" s="196" t="e">
        <f t="shared" si="2"/>
        <v>#DIV/0!</v>
      </c>
      <c r="H108" s="200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98"/>
      <c r="E109" s="198"/>
      <c r="F109" s="64"/>
      <c r="G109" s="196" t="e">
        <f t="shared" si="2"/>
        <v>#DIV/0!</v>
      </c>
      <c r="H109" s="200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98"/>
      <c r="E110" s="198"/>
      <c r="F110" s="64"/>
      <c r="G110" s="196" t="e">
        <f t="shared" si="2"/>
        <v>#DIV/0!</v>
      </c>
      <c r="H110" s="200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98"/>
      <c r="E111" s="198"/>
      <c r="F111" s="64"/>
      <c r="G111" s="196" t="e">
        <f t="shared" si="2"/>
        <v>#DIV/0!</v>
      </c>
      <c r="H111" s="200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98"/>
      <c r="E112" s="198"/>
      <c r="F112" s="64"/>
      <c r="G112" s="196" t="e">
        <f t="shared" si="2"/>
        <v>#DIV/0!</v>
      </c>
      <c r="H112" s="200"/>
      <c r="I112" s="66"/>
      <c r="J112" s="66"/>
      <c r="K112" s="66"/>
      <c r="L112" s="66"/>
      <c r="M112" s="66"/>
      <c r="N112" s="66"/>
      <c r="O112" s="66"/>
    </row>
    <row r="113" spans="1:15" x14ac:dyDescent="0.2">
      <c r="A113" s="215" t="s">
        <v>57</v>
      </c>
      <c r="B113" s="216" t="s">
        <v>227</v>
      </c>
      <c r="C113" s="217">
        <f>+C114+C121+C148+C151+C154</f>
        <v>30600.739999999998</v>
      </c>
      <c r="D113" s="218">
        <f>+D114+D121+D148+D151+D154</f>
        <v>0</v>
      </c>
      <c r="E113" s="218">
        <f>+E114+E121+E148+E151+E154</f>
        <v>1326076</v>
      </c>
      <c r="F113" s="217">
        <f>+F114+F121+F148+F151+F154</f>
        <v>18836.47</v>
      </c>
      <c r="G113" s="217">
        <f t="shared" si="2"/>
        <v>61.55560290372064</v>
      </c>
      <c r="H113" s="217">
        <f>F113/E113*100</f>
        <v>1.4204668510703762</v>
      </c>
      <c r="I113" s="188"/>
      <c r="J113" s="188"/>
      <c r="K113" s="188"/>
      <c r="L113" s="188"/>
      <c r="M113" s="188"/>
      <c r="N113" s="188"/>
      <c r="O113" s="188"/>
    </row>
    <row r="114" spans="1:15" x14ac:dyDescent="0.2">
      <c r="A114" s="203" t="s">
        <v>59</v>
      </c>
      <c r="B114" s="204" t="s">
        <v>228</v>
      </c>
      <c r="C114" s="200">
        <f>+C115+C117</f>
        <v>10106.709999999999</v>
      </c>
      <c r="D114" s="161"/>
      <c r="E114" s="161">
        <v>1200000</v>
      </c>
      <c r="F114" s="200">
        <f>+F115+F117</f>
        <v>0</v>
      </c>
      <c r="G114" s="200">
        <f t="shared" si="2"/>
        <v>0</v>
      </c>
      <c r="H114" s="200" t="e">
        <f>+F114/D114*100</f>
        <v>#DIV/0!</v>
      </c>
      <c r="I114" s="191"/>
      <c r="J114" s="191"/>
      <c r="K114" s="191"/>
      <c r="L114" s="191"/>
      <c r="M114" s="191"/>
      <c r="N114" s="191"/>
      <c r="O114" s="191"/>
    </row>
    <row r="115" spans="1:15" x14ac:dyDescent="0.2">
      <c r="A115" s="201" t="s">
        <v>427</v>
      </c>
      <c r="B115" s="202" t="s">
        <v>428</v>
      </c>
      <c r="C115" s="200">
        <f>+C116</f>
        <v>0</v>
      </c>
      <c r="D115" s="198"/>
      <c r="E115" s="198"/>
      <c r="F115" s="200">
        <f>+F116</f>
        <v>0</v>
      </c>
      <c r="G115" s="200" t="e">
        <f t="shared" si="2"/>
        <v>#DIV/0!</v>
      </c>
      <c r="H115" s="200"/>
      <c r="I115" s="191"/>
      <c r="J115" s="191"/>
      <c r="K115" s="191"/>
      <c r="L115" s="191"/>
      <c r="M115" s="191"/>
      <c r="N115" s="191"/>
      <c r="O115" s="191"/>
    </row>
    <row r="116" spans="1:15" x14ac:dyDescent="0.2">
      <c r="A116" s="69" t="s">
        <v>429</v>
      </c>
      <c r="B116" s="67" t="s">
        <v>344</v>
      </c>
      <c r="C116" s="64"/>
      <c r="D116" s="198"/>
      <c r="E116" s="198"/>
      <c r="F116" s="196"/>
      <c r="G116" s="196" t="e">
        <f t="shared" si="2"/>
        <v>#DIV/0!</v>
      </c>
      <c r="H116" s="200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1" t="s">
        <v>229</v>
      </c>
      <c r="B117" s="202" t="s">
        <v>230</v>
      </c>
      <c r="C117" s="200">
        <f>+C118+C119+C120</f>
        <v>10106.709999999999</v>
      </c>
      <c r="D117" s="198"/>
      <c r="E117" s="198"/>
      <c r="F117" s="200">
        <f>+F118+F119+F120</f>
        <v>0</v>
      </c>
      <c r="G117" s="200">
        <f t="shared" si="2"/>
        <v>0</v>
      </c>
      <c r="H117" s="200"/>
      <c r="I117" s="191"/>
      <c r="J117" s="191"/>
      <c r="K117" s="191"/>
      <c r="L117" s="191"/>
      <c r="M117" s="191"/>
      <c r="N117" s="191"/>
      <c r="O117" s="191"/>
    </row>
    <row r="118" spans="1:15" x14ac:dyDescent="0.2">
      <c r="A118" s="69" t="s">
        <v>231</v>
      </c>
      <c r="B118" s="67" t="s">
        <v>232</v>
      </c>
      <c r="C118" s="64"/>
      <c r="D118" s="198"/>
      <c r="E118" s="198"/>
      <c r="F118" s="196"/>
      <c r="G118" s="196" t="e">
        <f t="shared" si="2"/>
        <v>#DIV/0!</v>
      </c>
      <c r="H118" s="200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10106.709999999999</v>
      </c>
      <c r="D119" s="198"/>
      <c r="E119" s="198"/>
      <c r="F119" s="196"/>
      <c r="G119" s="196">
        <f t="shared" si="2"/>
        <v>0</v>
      </c>
      <c r="H119" s="200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98"/>
      <c r="E120" s="198"/>
      <c r="F120" s="196"/>
      <c r="G120" s="196" t="e">
        <f t="shared" si="2"/>
        <v>#DIV/0!</v>
      </c>
      <c r="H120" s="200"/>
      <c r="I120" s="66"/>
      <c r="J120" s="66"/>
      <c r="K120" s="66"/>
      <c r="L120" s="66"/>
      <c r="M120" s="66"/>
      <c r="N120" s="66"/>
      <c r="O120" s="66"/>
    </row>
    <row r="121" spans="1:15" x14ac:dyDescent="0.2">
      <c r="A121" s="203" t="s">
        <v>233</v>
      </c>
      <c r="B121" s="204" t="s">
        <v>234</v>
      </c>
      <c r="C121" s="200">
        <f>+C122+C126+C134+C137+C141+C144</f>
        <v>20494.03</v>
      </c>
      <c r="D121" s="161"/>
      <c r="E121" s="161">
        <v>126076</v>
      </c>
      <c r="F121" s="200">
        <f>+F122+F126+F134+F137+F141+F144</f>
        <v>18836.47</v>
      </c>
      <c r="G121" s="200">
        <f t="shared" si="2"/>
        <v>91.911986075945052</v>
      </c>
      <c r="H121" s="200">
        <f>F121/E121*100</f>
        <v>14.940567594149561</v>
      </c>
      <c r="I121" s="191"/>
      <c r="J121" s="191"/>
      <c r="K121" s="191"/>
      <c r="L121" s="191"/>
      <c r="M121" s="191"/>
      <c r="N121" s="191"/>
      <c r="O121" s="191"/>
    </row>
    <row r="122" spans="1:15" x14ac:dyDescent="0.2">
      <c r="A122" s="201" t="s">
        <v>235</v>
      </c>
      <c r="B122" s="202" t="s">
        <v>236</v>
      </c>
      <c r="C122" s="200">
        <f>SUM(C123:C125)</f>
        <v>0</v>
      </c>
      <c r="D122" s="198"/>
      <c r="E122" s="198"/>
      <c r="F122" s="200">
        <f>SUM(F123:F125)</f>
        <v>228.09</v>
      </c>
      <c r="G122" s="200" t="e">
        <f t="shared" si="2"/>
        <v>#DIV/0!</v>
      </c>
      <c r="H122" s="200"/>
      <c r="I122" s="191"/>
      <c r="J122" s="191"/>
      <c r="K122" s="191"/>
      <c r="L122" s="191"/>
      <c r="M122" s="191"/>
      <c r="N122" s="191"/>
      <c r="O122" s="191"/>
    </row>
    <row r="123" spans="1:15" x14ac:dyDescent="0.2">
      <c r="A123" s="69" t="s">
        <v>433</v>
      </c>
      <c r="B123" s="67" t="s">
        <v>354</v>
      </c>
      <c r="C123" s="64"/>
      <c r="D123" s="198"/>
      <c r="E123" s="198"/>
      <c r="F123" s="196">
        <v>228.09</v>
      </c>
      <c r="G123" s="196" t="e">
        <f t="shared" si="2"/>
        <v>#DIV/0!</v>
      </c>
      <c r="H123" s="200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98"/>
      <c r="E124" s="198"/>
      <c r="F124" s="196"/>
      <c r="G124" s="196" t="e">
        <f t="shared" si="2"/>
        <v>#DIV/0!</v>
      </c>
      <c r="H124" s="200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98"/>
      <c r="E125" s="198"/>
      <c r="F125" s="196"/>
      <c r="G125" s="196" t="e">
        <f t="shared" si="2"/>
        <v>#DIV/0!</v>
      </c>
      <c r="H125" s="200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1" t="s">
        <v>239</v>
      </c>
      <c r="B126" s="202" t="s">
        <v>240</v>
      </c>
      <c r="C126" s="200">
        <f>SUM(C127:C133)</f>
        <v>19062.5</v>
      </c>
      <c r="D126" s="198"/>
      <c r="E126" s="198"/>
      <c r="F126" s="200">
        <f>SUM(F127:F133)</f>
        <v>15073.23</v>
      </c>
      <c r="G126" s="200">
        <f t="shared" si="2"/>
        <v>79.072681967213114</v>
      </c>
      <c r="H126" s="200"/>
      <c r="I126" s="191"/>
      <c r="J126" s="191"/>
      <c r="K126" s="191"/>
      <c r="L126" s="191"/>
      <c r="M126" s="191"/>
      <c r="N126" s="191"/>
      <c r="O126" s="191"/>
    </row>
    <row r="127" spans="1:15" x14ac:dyDescent="0.2">
      <c r="A127" s="69" t="s">
        <v>241</v>
      </c>
      <c r="B127" s="67" t="s">
        <v>242</v>
      </c>
      <c r="C127" s="64">
        <v>19062.5</v>
      </c>
      <c r="D127" s="198"/>
      <c r="E127" s="198"/>
      <c r="F127" s="196">
        <v>4490.09</v>
      </c>
      <c r="G127" s="196">
        <f t="shared" si="2"/>
        <v>23.554570491803279</v>
      </c>
      <c r="H127" s="200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198"/>
      <c r="E128" s="198"/>
      <c r="F128" s="196"/>
      <c r="G128" s="196" t="e">
        <f t="shared" si="2"/>
        <v>#DIV/0!</v>
      </c>
      <c r="H128" s="200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98"/>
      <c r="E129" s="198"/>
      <c r="F129" s="196">
        <v>2565</v>
      </c>
      <c r="G129" s="196" t="e">
        <f t="shared" si="2"/>
        <v>#DIV/0!</v>
      </c>
      <c r="H129" s="200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98"/>
      <c r="E130" s="198"/>
      <c r="F130" s="196"/>
      <c r="G130" s="196" t="e">
        <f t="shared" si="2"/>
        <v>#DIV/0!</v>
      </c>
      <c r="H130" s="200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98"/>
      <c r="E131" s="198"/>
      <c r="F131" s="196"/>
      <c r="G131" s="196" t="e">
        <f t="shared" si="2"/>
        <v>#DIV/0!</v>
      </c>
      <c r="H131" s="200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98"/>
      <c r="E132" s="198"/>
      <c r="F132" s="196">
        <v>8018.14</v>
      </c>
      <c r="G132" s="196" t="e">
        <f t="shared" si="2"/>
        <v>#DIV/0!</v>
      </c>
      <c r="H132" s="200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198"/>
      <c r="E133" s="198"/>
      <c r="F133" s="196"/>
      <c r="G133" s="196" t="e">
        <f t="shared" si="2"/>
        <v>#DIV/0!</v>
      </c>
      <c r="H133" s="200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1" t="s">
        <v>444</v>
      </c>
      <c r="B134" s="202" t="s">
        <v>445</v>
      </c>
      <c r="C134" s="200">
        <f>+C135+C136</f>
        <v>0</v>
      </c>
      <c r="D134" s="198"/>
      <c r="E134" s="198"/>
      <c r="F134" s="200">
        <f>+F135+F136</f>
        <v>0</v>
      </c>
      <c r="G134" s="200" t="e">
        <f t="shared" si="2"/>
        <v>#DIV/0!</v>
      </c>
      <c r="H134" s="200"/>
      <c r="I134" s="191"/>
      <c r="J134" s="191"/>
      <c r="K134" s="191"/>
      <c r="L134" s="191"/>
      <c r="M134" s="191"/>
      <c r="N134" s="191"/>
      <c r="O134" s="191"/>
    </row>
    <row r="135" spans="1:15" x14ac:dyDescent="0.2">
      <c r="A135" s="69" t="s">
        <v>446</v>
      </c>
      <c r="B135" s="67" t="s">
        <v>366</v>
      </c>
      <c r="C135" s="64"/>
      <c r="D135" s="198"/>
      <c r="E135" s="198"/>
      <c r="F135" s="196"/>
      <c r="G135" s="196" t="e">
        <f t="shared" si="2"/>
        <v>#DIV/0!</v>
      </c>
      <c r="H135" s="200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98"/>
      <c r="E136" s="198"/>
      <c r="F136" s="196"/>
      <c r="G136" s="196" t="e">
        <f t="shared" si="2"/>
        <v>#DIV/0!</v>
      </c>
      <c r="H136" s="200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1" t="s">
        <v>448</v>
      </c>
      <c r="B137" s="202" t="s">
        <v>449</v>
      </c>
      <c r="C137" s="200">
        <f>+C138+C139+C140</f>
        <v>1431.53</v>
      </c>
      <c r="D137" s="198"/>
      <c r="E137" s="198"/>
      <c r="F137" s="200">
        <f>+F138+F139+F140</f>
        <v>3535.15</v>
      </c>
      <c r="G137" s="200">
        <f t="shared" ref="G137:G157" si="3">+F137/C137*100</f>
        <v>246.9490684791796</v>
      </c>
      <c r="H137" s="200"/>
      <c r="I137" s="191"/>
      <c r="J137" s="191"/>
      <c r="K137" s="191"/>
      <c r="L137" s="191"/>
      <c r="M137" s="191"/>
      <c r="N137" s="191"/>
      <c r="O137" s="191"/>
    </row>
    <row r="138" spans="1:15" x14ac:dyDescent="0.2">
      <c r="A138" s="69" t="s">
        <v>450</v>
      </c>
      <c r="B138" s="67" t="s">
        <v>451</v>
      </c>
      <c r="C138" s="64">
        <v>1431.53</v>
      </c>
      <c r="D138" s="198"/>
      <c r="E138" s="198"/>
      <c r="F138" s="196">
        <v>3535.15</v>
      </c>
      <c r="G138" s="196">
        <f t="shared" si="3"/>
        <v>246.9490684791796</v>
      </c>
      <c r="H138" s="200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98"/>
      <c r="E139" s="198"/>
      <c r="F139" s="196"/>
      <c r="G139" s="196" t="e">
        <f t="shared" si="3"/>
        <v>#DIV/0!</v>
      </c>
      <c r="H139" s="200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98"/>
      <c r="E140" s="198"/>
      <c r="F140" s="196"/>
      <c r="G140" s="196" t="e">
        <f t="shared" si="3"/>
        <v>#DIV/0!</v>
      </c>
      <c r="H140" s="200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1" t="s">
        <v>456</v>
      </c>
      <c r="B141" s="202" t="s">
        <v>457</v>
      </c>
      <c r="C141" s="200">
        <f>+C142+C143</f>
        <v>0</v>
      </c>
      <c r="D141" s="198"/>
      <c r="E141" s="198"/>
      <c r="F141" s="200">
        <f>+F142+F143</f>
        <v>0</v>
      </c>
      <c r="G141" s="200" t="e">
        <f t="shared" si="3"/>
        <v>#DIV/0!</v>
      </c>
      <c r="H141" s="200"/>
      <c r="I141" s="191"/>
      <c r="J141" s="191"/>
      <c r="K141" s="191"/>
      <c r="L141" s="191"/>
      <c r="M141" s="191"/>
      <c r="N141" s="191"/>
      <c r="O141" s="191"/>
    </row>
    <row r="142" spans="1:15" x14ac:dyDescent="0.2">
      <c r="A142" s="69" t="s">
        <v>458</v>
      </c>
      <c r="B142" s="67" t="s">
        <v>459</v>
      </c>
      <c r="C142" s="64"/>
      <c r="D142" s="198"/>
      <c r="E142" s="198"/>
      <c r="F142" s="64"/>
      <c r="G142" s="196" t="e">
        <f t="shared" si="3"/>
        <v>#DIV/0!</v>
      </c>
      <c r="H142" s="200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98"/>
      <c r="E143" s="198"/>
      <c r="F143" s="64"/>
      <c r="G143" s="196" t="e">
        <f t="shared" si="3"/>
        <v>#DIV/0!</v>
      </c>
      <c r="H143" s="200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1" t="s">
        <v>245</v>
      </c>
      <c r="B144" s="202" t="s">
        <v>246</v>
      </c>
      <c r="C144" s="200">
        <f>+C145+C146+C147</f>
        <v>0</v>
      </c>
      <c r="D144" s="198"/>
      <c r="E144" s="198"/>
      <c r="F144" s="200">
        <f>+F145+F146+F147</f>
        <v>0</v>
      </c>
      <c r="G144" s="200" t="e">
        <f t="shared" si="3"/>
        <v>#DIV/0!</v>
      </c>
      <c r="H144" s="200"/>
      <c r="I144" s="191"/>
      <c r="J144" s="191"/>
      <c r="K144" s="191"/>
      <c r="L144" s="191"/>
      <c r="M144" s="191"/>
      <c r="N144" s="191"/>
      <c r="O144" s="191"/>
    </row>
    <row r="145" spans="1:15" x14ac:dyDescent="0.2">
      <c r="A145" s="69" t="s">
        <v>247</v>
      </c>
      <c r="B145" s="67" t="s">
        <v>248</v>
      </c>
      <c r="C145" s="64"/>
      <c r="D145" s="198"/>
      <c r="E145" s="198"/>
      <c r="F145" s="196"/>
      <c r="G145" s="196" t="e">
        <f t="shared" si="3"/>
        <v>#DIV/0!</v>
      </c>
      <c r="H145" s="200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98"/>
      <c r="E146" s="198"/>
      <c r="F146" s="196"/>
      <c r="G146" s="196" t="e">
        <f t="shared" si="3"/>
        <v>#DIV/0!</v>
      </c>
      <c r="H146" s="200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98"/>
      <c r="E147" s="198"/>
      <c r="F147" s="196"/>
      <c r="G147" s="196" t="e">
        <f t="shared" si="3"/>
        <v>#DIV/0!</v>
      </c>
      <c r="H147" s="200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03" t="s">
        <v>60</v>
      </c>
      <c r="B148" s="204" t="s">
        <v>465</v>
      </c>
      <c r="C148" s="200">
        <f>+C149</f>
        <v>0</v>
      </c>
      <c r="D148" s="161"/>
      <c r="E148" s="161"/>
      <c r="F148" s="200">
        <f>+F149</f>
        <v>0</v>
      </c>
      <c r="G148" s="200" t="e">
        <f t="shared" si="3"/>
        <v>#DIV/0!</v>
      </c>
      <c r="H148" s="200" t="e">
        <f>+F148/D148*100</f>
        <v>#DIV/0!</v>
      </c>
      <c r="I148" s="191"/>
      <c r="J148" s="191"/>
      <c r="K148" s="191"/>
      <c r="L148" s="191"/>
      <c r="M148" s="191"/>
      <c r="N148" s="191"/>
      <c r="O148" s="191"/>
    </row>
    <row r="149" spans="1:15" x14ac:dyDescent="0.2">
      <c r="A149" s="201" t="s">
        <v>466</v>
      </c>
      <c r="B149" s="202" t="s">
        <v>467</v>
      </c>
      <c r="C149" s="200">
        <f>+C150</f>
        <v>0</v>
      </c>
      <c r="D149" s="198"/>
      <c r="E149" s="198"/>
      <c r="F149" s="200">
        <f>+F150</f>
        <v>0</v>
      </c>
      <c r="G149" s="200" t="e">
        <f t="shared" si="3"/>
        <v>#DIV/0!</v>
      </c>
      <c r="H149" s="200"/>
      <c r="I149" s="191"/>
      <c r="J149" s="191"/>
      <c r="K149" s="191"/>
      <c r="L149" s="191"/>
      <c r="M149" s="191"/>
      <c r="N149" s="191"/>
      <c r="O149" s="191"/>
    </row>
    <row r="150" spans="1:15" x14ac:dyDescent="0.2">
      <c r="A150" s="69" t="s">
        <v>468</v>
      </c>
      <c r="B150" s="67" t="s">
        <v>469</v>
      </c>
      <c r="C150" s="196"/>
      <c r="D150" s="198"/>
      <c r="E150" s="198"/>
      <c r="F150" s="196"/>
      <c r="G150" s="196" t="e">
        <f t="shared" si="3"/>
        <v>#DIV/0!</v>
      </c>
      <c r="H150" s="200"/>
      <c r="I150" s="66"/>
      <c r="J150" s="66"/>
      <c r="K150" s="66"/>
      <c r="L150" s="66"/>
      <c r="M150" s="66"/>
      <c r="N150" s="66"/>
      <c r="O150" s="66"/>
    </row>
    <row r="151" spans="1:15" x14ac:dyDescent="0.2">
      <c r="A151" s="203" t="s">
        <v>470</v>
      </c>
      <c r="B151" s="204" t="s">
        <v>471</v>
      </c>
      <c r="C151" s="200">
        <f>+C152</f>
        <v>0</v>
      </c>
      <c r="D151" s="161"/>
      <c r="E151" s="161"/>
      <c r="F151" s="200">
        <f>+F152</f>
        <v>0</v>
      </c>
      <c r="G151" s="200" t="e">
        <f t="shared" si="3"/>
        <v>#DIV/0!</v>
      </c>
      <c r="H151" s="200" t="e">
        <f>+F151/D151*100</f>
        <v>#DIV/0!</v>
      </c>
      <c r="I151" s="191"/>
      <c r="J151" s="191"/>
      <c r="K151" s="191"/>
      <c r="L151" s="191"/>
      <c r="M151" s="191"/>
      <c r="N151" s="191"/>
      <c r="O151" s="191"/>
    </row>
    <row r="152" spans="1:15" x14ac:dyDescent="0.2">
      <c r="A152" s="201" t="s">
        <v>472</v>
      </c>
      <c r="B152" s="202" t="s">
        <v>473</v>
      </c>
      <c r="C152" s="200">
        <f>+C153</f>
        <v>0</v>
      </c>
      <c r="D152" s="198"/>
      <c r="E152" s="198"/>
      <c r="F152" s="200">
        <f>+F153</f>
        <v>0</v>
      </c>
      <c r="G152" s="200" t="e">
        <f t="shared" si="3"/>
        <v>#DIV/0!</v>
      </c>
      <c r="H152" s="200"/>
      <c r="I152" s="191"/>
      <c r="J152" s="191"/>
      <c r="K152" s="191"/>
      <c r="L152" s="191"/>
      <c r="M152" s="191"/>
      <c r="N152" s="191"/>
      <c r="O152" s="191"/>
    </row>
    <row r="153" spans="1:15" x14ac:dyDescent="0.2">
      <c r="A153" s="69" t="s">
        <v>474</v>
      </c>
      <c r="B153" s="67" t="s">
        <v>475</v>
      </c>
      <c r="C153" s="64"/>
      <c r="D153" s="198"/>
      <c r="E153" s="198"/>
      <c r="F153" s="64"/>
      <c r="G153" s="196" t="e">
        <f t="shared" si="3"/>
        <v>#DIV/0!</v>
      </c>
      <c r="H153" s="200"/>
      <c r="I153" s="66"/>
      <c r="J153" s="66"/>
      <c r="K153" s="66"/>
      <c r="L153" s="66"/>
      <c r="M153" s="66"/>
      <c r="N153" s="66"/>
      <c r="O153" s="66"/>
    </row>
    <row r="154" spans="1:15" x14ac:dyDescent="0.2">
      <c r="A154" s="203" t="s">
        <v>249</v>
      </c>
      <c r="B154" s="204" t="s">
        <v>250</v>
      </c>
      <c r="C154" s="200">
        <f>+C155+C157+C159+C161</f>
        <v>0</v>
      </c>
      <c r="D154" s="161"/>
      <c r="E154" s="161"/>
      <c r="F154" s="200">
        <f>+F155+F157+F159+F161</f>
        <v>0</v>
      </c>
      <c r="G154" s="200" t="e">
        <f t="shared" si="3"/>
        <v>#DIV/0!</v>
      </c>
      <c r="H154" s="200" t="e">
        <f>+F154/D154*100</f>
        <v>#DIV/0!</v>
      </c>
      <c r="I154" s="191"/>
      <c r="J154" s="191"/>
      <c r="K154" s="191"/>
      <c r="L154" s="191"/>
      <c r="M154" s="191"/>
      <c r="N154" s="191"/>
      <c r="O154" s="191"/>
    </row>
    <row r="155" spans="1:15" x14ac:dyDescent="0.2">
      <c r="A155" s="201" t="s">
        <v>251</v>
      </c>
      <c r="B155" s="202" t="s">
        <v>252</v>
      </c>
      <c r="C155" s="200">
        <f>+C156</f>
        <v>0</v>
      </c>
      <c r="D155" s="198"/>
      <c r="E155" s="198"/>
      <c r="F155" s="200">
        <f>+F156</f>
        <v>0</v>
      </c>
      <c r="G155" s="200" t="e">
        <f t="shared" si="3"/>
        <v>#DIV/0!</v>
      </c>
      <c r="H155" s="200"/>
      <c r="I155" s="191"/>
      <c r="J155" s="191"/>
      <c r="K155" s="191"/>
      <c r="L155" s="191"/>
      <c r="M155" s="191"/>
      <c r="N155" s="191"/>
      <c r="O155" s="191"/>
    </row>
    <row r="156" spans="1:15" x14ac:dyDescent="0.2">
      <c r="A156" s="69" t="s">
        <v>253</v>
      </c>
      <c r="B156" s="67" t="s">
        <v>252</v>
      </c>
      <c r="C156" s="64"/>
      <c r="D156" s="198"/>
      <c r="E156" s="198"/>
      <c r="F156" s="64"/>
      <c r="G156" s="196" t="e">
        <f t="shared" si="3"/>
        <v>#DIV/0!</v>
      </c>
      <c r="H156" s="200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1" t="s">
        <v>476</v>
      </c>
      <c r="B157" s="202" t="s">
        <v>477</v>
      </c>
      <c r="C157" s="200">
        <f>+C158</f>
        <v>0</v>
      </c>
      <c r="D157" s="198"/>
      <c r="E157" s="198"/>
      <c r="F157" s="200">
        <f>+F158</f>
        <v>0</v>
      </c>
      <c r="G157" s="200" t="e">
        <f t="shared" si="3"/>
        <v>#DIV/0!</v>
      </c>
      <c r="H157" s="200"/>
      <c r="I157" s="191"/>
      <c r="J157" s="191"/>
      <c r="K157" s="191"/>
      <c r="L157" s="191"/>
      <c r="M157" s="191"/>
      <c r="N157" s="191"/>
      <c r="O157" s="191"/>
    </row>
    <row r="158" spans="1:15" x14ac:dyDescent="0.2">
      <c r="A158" s="69" t="s">
        <v>478</v>
      </c>
      <c r="B158" s="67" t="s">
        <v>477</v>
      </c>
      <c r="C158" s="64"/>
      <c r="D158" s="198"/>
      <c r="E158" s="198"/>
      <c r="F158" s="64"/>
      <c r="G158" s="196" t="e">
        <f>+F158/C158*100</f>
        <v>#DIV/0!</v>
      </c>
      <c r="H158" s="200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1" t="s">
        <v>479</v>
      </c>
      <c r="B159" s="202" t="s">
        <v>480</v>
      </c>
      <c r="C159" s="200">
        <f>+C160</f>
        <v>0</v>
      </c>
      <c r="D159" s="198"/>
      <c r="E159" s="198"/>
      <c r="F159" s="200">
        <f>+F160</f>
        <v>0</v>
      </c>
      <c r="G159" s="200" t="e">
        <f>+F159/C159*100</f>
        <v>#DIV/0!</v>
      </c>
      <c r="H159" s="200"/>
      <c r="I159" s="191"/>
      <c r="J159" s="191"/>
      <c r="K159" s="191"/>
      <c r="L159" s="191"/>
      <c r="M159" s="191"/>
      <c r="N159" s="191"/>
      <c r="O159" s="191"/>
    </row>
    <row r="160" spans="1:15" x14ac:dyDescent="0.2">
      <c r="A160" s="69" t="s">
        <v>481</v>
      </c>
      <c r="B160" s="67" t="s">
        <v>480</v>
      </c>
      <c r="C160" s="64"/>
      <c r="D160" s="198"/>
      <c r="E160" s="198"/>
      <c r="F160" s="64"/>
      <c r="G160" s="196" t="e">
        <f>+F160/C160*100</f>
        <v>#DIV/0!</v>
      </c>
      <c r="H160" s="200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1" t="s">
        <v>482</v>
      </c>
      <c r="B161" s="202" t="s">
        <v>483</v>
      </c>
      <c r="C161" s="200">
        <f>+C162</f>
        <v>0</v>
      </c>
      <c r="D161" s="198"/>
      <c r="E161" s="198"/>
      <c r="F161" s="200">
        <f>+F162</f>
        <v>0</v>
      </c>
      <c r="G161" s="200" t="e">
        <f>+F161/C161*100</f>
        <v>#DIV/0!</v>
      </c>
      <c r="H161" s="200"/>
      <c r="I161" s="191"/>
      <c r="J161" s="191"/>
      <c r="K161" s="191"/>
      <c r="L161" s="191"/>
      <c r="M161" s="191"/>
      <c r="N161" s="191"/>
      <c r="O161" s="191"/>
    </row>
    <row r="162" spans="1:15" x14ac:dyDescent="0.2">
      <c r="A162" s="69" t="s">
        <v>484</v>
      </c>
      <c r="B162" s="67" t="s">
        <v>483</v>
      </c>
      <c r="C162" s="64"/>
      <c r="D162" s="198"/>
      <c r="E162" s="198"/>
      <c r="F162" s="64"/>
      <c r="G162" s="196" t="e">
        <f>+F162/C162*100</f>
        <v>#DIV/0!</v>
      </c>
      <c r="H162" s="200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559</v>
      </c>
    </row>
    <row r="167" spans="1:15" x14ac:dyDescent="0.2">
      <c r="A167" s="32" t="s">
        <v>553</v>
      </c>
    </row>
    <row r="168" spans="1:15" x14ac:dyDescent="0.2">
      <c r="A168" s="32" t="s">
        <v>554</v>
      </c>
    </row>
    <row r="169" spans="1:15" x14ac:dyDescent="0.2">
      <c r="A169" s="32" t="s">
        <v>555</v>
      </c>
    </row>
    <row r="170" spans="1:15" x14ac:dyDescent="0.2">
      <c r="A170" s="32" t="s">
        <v>556</v>
      </c>
    </row>
    <row r="171" spans="1:15" x14ac:dyDescent="0.2">
      <c r="A171" s="32" t="s">
        <v>557</v>
      </c>
    </row>
    <row r="172" spans="1:15" x14ac:dyDescent="0.2">
      <c r="A172" s="32" t="s">
        <v>558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27" sqref="E2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9" t="s">
        <v>53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42.75" x14ac:dyDescent="0.25">
      <c r="A7" s="288" t="s">
        <v>3</v>
      </c>
      <c r="B7" s="288"/>
      <c r="C7" s="86" t="s">
        <v>577</v>
      </c>
      <c r="D7" s="86" t="s">
        <v>576</v>
      </c>
      <c r="E7" s="86" t="s">
        <v>574</v>
      </c>
      <c r="F7" s="86" t="s">
        <v>578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7">
        <v>1</v>
      </c>
      <c r="B8" s="287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09" t="s">
        <v>29</v>
      </c>
      <c r="B10" s="209" t="s">
        <v>26</v>
      </c>
      <c r="C10" s="210">
        <f>+C11+C13+C15+C17+C23+C25</f>
        <v>4145406.0399999996</v>
      </c>
      <c r="D10" s="211">
        <f>+D11+D13+D15+D17+D23+D25</f>
        <v>0</v>
      </c>
      <c r="E10" s="211">
        <f>+E11+E13+E15+E17+E23+E25</f>
        <v>9492220</v>
      </c>
      <c r="F10" s="210">
        <f>+F11+F13+F15+F17+F23+F25</f>
        <v>5071178.68</v>
      </c>
      <c r="G10" s="210">
        <f>+F10/C10*100</f>
        <v>122.33249604663577</v>
      </c>
      <c r="H10" s="210">
        <f>+F10/E10*100</f>
        <v>53.424580129832641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05" t="s">
        <v>54</v>
      </c>
      <c r="B11" s="206" t="s">
        <v>55</v>
      </c>
      <c r="C11" s="207">
        <f>+C12</f>
        <v>3894818.5</v>
      </c>
      <c r="D11" s="208">
        <f t="shared" ref="D11" si="0">+D12</f>
        <v>0</v>
      </c>
      <c r="E11" s="208">
        <f t="shared" ref="E11" si="1">+E12</f>
        <v>7553825</v>
      </c>
      <c r="F11" s="207">
        <f t="shared" ref="F11" si="2">+F12</f>
        <v>4893830.92</v>
      </c>
      <c r="G11" s="207">
        <f t="shared" ref="G11:G46" si="3">+F11/C11*100</f>
        <v>125.64978111303517</v>
      </c>
      <c r="H11" s="207">
        <f t="shared" ref="H11:H46" si="4">+F11/E11*100</f>
        <v>64.786130470324636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3894818.5</v>
      </c>
      <c r="D12" s="91"/>
      <c r="E12" s="91">
        <v>7553825</v>
      </c>
      <c r="F12" s="91">
        <v>4893830.92</v>
      </c>
      <c r="G12" s="196">
        <f t="shared" si="3"/>
        <v>125.64978111303517</v>
      </c>
      <c r="H12" s="196">
        <f t="shared" si="4"/>
        <v>64.786130470324636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05" t="s">
        <v>81</v>
      </c>
      <c r="B13" s="206" t="s">
        <v>485</v>
      </c>
      <c r="C13" s="207">
        <f>+C14</f>
        <v>141478.78</v>
      </c>
      <c r="D13" s="208">
        <f t="shared" ref="D13" si="5">+D14</f>
        <v>0</v>
      </c>
      <c r="E13" s="208">
        <f t="shared" ref="E13" si="6">+E14</f>
        <v>200000</v>
      </c>
      <c r="F13" s="207">
        <f t="shared" ref="F13" si="7">+F14</f>
        <v>57632.34</v>
      </c>
      <c r="G13" s="207">
        <f t="shared" si="3"/>
        <v>40.735677816842916</v>
      </c>
      <c r="H13" s="207">
        <f t="shared" si="4"/>
        <v>28.816169999999996</v>
      </c>
      <c r="I13" s="148"/>
      <c r="J13" s="148"/>
      <c r="K13" s="148"/>
      <c r="L13" s="148"/>
      <c r="M13" s="188"/>
      <c r="N13" s="188"/>
      <c r="O13" s="188"/>
    </row>
    <row r="14" spans="1:15" x14ac:dyDescent="0.2">
      <c r="A14" s="92" t="s">
        <v>83</v>
      </c>
      <c r="B14" s="93" t="s">
        <v>485</v>
      </c>
      <c r="C14" s="91">
        <v>141478.78</v>
      </c>
      <c r="D14" s="94"/>
      <c r="E14" s="94">
        <v>200000</v>
      </c>
      <c r="F14" s="91">
        <v>57632.34</v>
      </c>
      <c r="G14" s="196">
        <f t="shared" si="3"/>
        <v>40.735677816842916</v>
      </c>
      <c r="H14" s="196">
        <f t="shared" si="4"/>
        <v>28.816169999999996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05" t="s">
        <v>57</v>
      </c>
      <c r="B15" s="206" t="s">
        <v>58</v>
      </c>
      <c r="C15" s="207">
        <f>+C16</f>
        <v>59170.92</v>
      </c>
      <c r="D15" s="208">
        <f t="shared" ref="D15" si="8">+D16</f>
        <v>0</v>
      </c>
      <c r="E15" s="208">
        <f t="shared" ref="E15" si="9">+E16</f>
        <v>156000</v>
      </c>
      <c r="F15" s="207">
        <f t="shared" ref="F15" si="10">+F16</f>
        <v>31715.25</v>
      </c>
      <c r="G15" s="207">
        <f t="shared" si="3"/>
        <v>53.599386320172137</v>
      </c>
      <c r="H15" s="207">
        <f t="shared" si="4"/>
        <v>20.330288461538462</v>
      </c>
      <c r="I15" s="148"/>
      <c r="J15" s="148"/>
      <c r="K15" s="148"/>
      <c r="L15" s="148"/>
      <c r="M15" s="188"/>
      <c r="N15" s="188"/>
      <c r="O15" s="188"/>
    </row>
    <row r="16" spans="1:15" x14ac:dyDescent="0.2">
      <c r="A16" s="92" t="s">
        <v>60</v>
      </c>
      <c r="B16" s="93" t="s">
        <v>61</v>
      </c>
      <c r="C16" s="91">
        <v>59170.92</v>
      </c>
      <c r="D16" s="94"/>
      <c r="E16" s="94">
        <v>156000</v>
      </c>
      <c r="F16" s="91">
        <v>31715.25</v>
      </c>
      <c r="G16" s="196">
        <f t="shared" si="3"/>
        <v>53.599386320172137</v>
      </c>
      <c r="H16" s="196">
        <f t="shared" si="4"/>
        <v>20.330288461538462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05" t="s">
        <v>62</v>
      </c>
      <c r="B17" s="206" t="s">
        <v>63</v>
      </c>
      <c r="C17" s="207">
        <f>SUM(C18:C22)</f>
        <v>46826.38</v>
      </c>
      <c r="D17" s="208">
        <f>SUM(D18:D22)</f>
        <v>0</v>
      </c>
      <c r="E17" s="208">
        <f>SUM(E18:E22)</f>
        <v>1582395</v>
      </c>
      <c r="F17" s="207">
        <f>SUM(F18:F22)</f>
        <v>63816.42</v>
      </c>
      <c r="G17" s="207">
        <f t="shared" si="3"/>
        <v>136.28305241618079</v>
      </c>
      <c r="H17" s="207">
        <f t="shared" si="4"/>
        <v>4.0329007611879453</v>
      </c>
      <c r="I17" s="148"/>
      <c r="J17" s="148"/>
      <c r="K17" s="148"/>
      <c r="L17" s="148"/>
      <c r="M17" s="188"/>
      <c r="N17" s="188"/>
      <c r="O17" s="188"/>
    </row>
    <row r="18" spans="1:15" x14ac:dyDescent="0.2">
      <c r="A18" s="92" t="s">
        <v>64</v>
      </c>
      <c r="B18" s="93" t="s">
        <v>65</v>
      </c>
      <c r="C18" s="91">
        <v>0</v>
      </c>
      <c r="D18" s="94"/>
      <c r="E18" s="94"/>
      <c r="F18" s="91">
        <v>6104.5</v>
      </c>
      <c r="G18" s="196" t="e">
        <f t="shared" si="3"/>
        <v>#DIV/0!</v>
      </c>
      <c r="H18" s="196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46826.38</v>
      </c>
      <c r="D19" s="94"/>
      <c r="E19" s="94">
        <v>1582395</v>
      </c>
      <c r="F19" s="91">
        <v>57711.92</v>
      </c>
      <c r="G19" s="196">
        <f t="shared" si="3"/>
        <v>123.24659732398703</v>
      </c>
      <c r="H19" s="196">
        <f t="shared" si="4"/>
        <v>3.6471247697319567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>
        <v>0</v>
      </c>
      <c r="D20" s="94"/>
      <c r="E20" s="94"/>
      <c r="F20" s="91"/>
      <c r="G20" s="196" t="e">
        <f t="shared" si="3"/>
        <v>#DIV/0!</v>
      </c>
      <c r="H20" s="196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>
        <v>0</v>
      </c>
      <c r="D21" s="94"/>
      <c r="E21" s="94"/>
      <c r="F21" s="91"/>
      <c r="G21" s="196" t="e">
        <f t="shared" si="3"/>
        <v>#DIV/0!</v>
      </c>
      <c r="H21" s="196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>
        <v>0</v>
      </c>
      <c r="D22" s="94"/>
      <c r="E22" s="94"/>
      <c r="F22" s="91"/>
      <c r="G22" s="196" t="e">
        <f t="shared" si="3"/>
        <v>#DIV/0!</v>
      </c>
      <c r="H22" s="196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05" t="s">
        <v>30</v>
      </c>
      <c r="B23" s="206" t="s">
        <v>486</v>
      </c>
      <c r="C23" s="207">
        <f>+C24</f>
        <v>3111.46</v>
      </c>
      <c r="D23" s="208">
        <f t="shared" ref="D23" si="11">+D24</f>
        <v>0</v>
      </c>
      <c r="E23" s="208">
        <f t="shared" ref="E23" si="12">+E24</f>
        <v>0</v>
      </c>
      <c r="F23" s="207">
        <f t="shared" ref="F23" si="13">+F24</f>
        <v>0</v>
      </c>
      <c r="G23" s="207">
        <f t="shared" si="3"/>
        <v>0</v>
      </c>
      <c r="H23" s="207" t="e">
        <f t="shared" si="4"/>
        <v>#DIV/0!</v>
      </c>
      <c r="I23" s="148"/>
      <c r="J23" s="148"/>
      <c r="K23" s="148"/>
      <c r="L23" s="148"/>
      <c r="M23" s="188"/>
      <c r="N23" s="188"/>
      <c r="O23" s="188"/>
    </row>
    <row r="24" spans="1:15" x14ac:dyDescent="0.2">
      <c r="A24" s="92" t="s">
        <v>32</v>
      </c>
      <c r="B24" s="93" t="s">
        <v>486</v>
      </c>
      <c r="C24" s="91">
        <v>3111.46</v>
      </c>
      <c r="D24" s="94"/>
      <c r="E24" s="94"/>
      <c r="F24" s="91"/>
      <c r="G24" s="196">
        <f t="shared" si="3"/>
        <v>0</v>
      </c>
      <c r="H24" s="196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05" t="s">
        <v>337</v>
      </c>
      <c r="B25" s="206" t="s">
        <v>487</v>
      </c>
      <c r="C25" s="207">
        <f>+C26</f>
        <v>0</v>
      </c>
      <c r="D25" s="208">
        <f t="shared" ref="D25" si="14">+D26</f>
        <v>0</v>
      </c>
      <c r="E25" s="208">
        <f t="shared" ref="E25" si="15">+E26</f>
        <v>0</v>
      </c>
      <c r="F25" s="207">
        <f t="shared" ref="F25" si="16">+F26</f>
        <v>24183.75</v>
      </c>
      <c r="G25" s="207" t="e">
        <f t="shared" si="3"/>
        <v>#DIV/0!</v>
      </c>
      <c r="H25" s="207" t="e">
        <f t="shared" si="4"/>
        <v>#DIV/0!</v>
      </c>
      <c r="I25" s="148"/>
      <c r="J25" s="148"/>
      <c r="K25" s="148"/>
      <c r="L25" s="148"/>
      <c r="M25" s="188"/>
      <c r="N25" s="188"/>
      <c r="O25" s="188"/>
    </row>
    <row r="26" spans="1:15" x14ac:dyDescent="0.2">
      <c r="A26" s="92" t="s">
        <v>339</v>
      </c>
      <c r="B26" s="93" t="s">
        <v>487</v>
      </c>
      <c r="C26" s="91">
        <v>0</v>
      </c>
      <c r="D26" s="94"/>
      <c r="E26" s="94"/>
      <c r="F26" s="91">
        <v>24183.75</v>
      </c>
      <c r="G26" s="196" t="e">
        <f t="shared" si="3"/>
        <v>#DIV/0!</v>
      </c>
      <c r="H26" s="196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09" t="s">
        <v>72</v>
      </c>
      <c r="B27" s="209" t="s">
        <v>26</v>
      </c>
      <c r="C27" s="210">
        <f>+C28+C31+C33+C35+C41+C43+C45</f>
        <v>3678678.3200000003</v>
      </c>
      <c r="D27" s="211">
        <f>+D28+D31+D33+D35+D41+D43+D45</f>
        <v>0</v>
      </c>
      <c r="E27" s="211">
        <f>+E28+E31+E33+E35+E41+E43+E45</f>
        <v>9492220</v>
      </c>
      <c r="F27" s="210">
        <f>+F28+F31+F33+F35+F41+F43+F45</f>
        <v>4526878.42</v>
      </c>
      <c r="G27" s="210">
        <f t="shared" si="3"/>
        <v>123.05719680322578</v>
      </c>
      <c r="H27" s="210">
        <f t="shared" si="4"/>
        <v>47.690407723377668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05" t="s">
        <v>54</v>
      </c>
      <c r="B28" s="206" t="s">
        <v>55</v>
      </c>
      <c r="C28" s="207">
        <f>+C29+C30</f>
        <v>3608892.05</v>
      </c>
      <c r="D28" s="208">
        <f>+D29+D30</f>
        <v>0</v>
      </c>
      <c r="E28" s="208">
        <f>+E29+E30</f>
        <v>7553825</v>
      </c>
      <c r="F28" s="207">
        <f>+F29+F30</f>
        <v>4456461.08</v>
      </c>
      <c r="G28" s="207">
        <f t="shared" si="3"/>
        <v>123.48557447153345</v>
      </c>
      <c r="H28" s="207">
        <f t="shared" si="4"/>
        <v>58.996085824069269</v>
      </c>
      <c r="I28" s="148"/>
      <c r="J28" s="148"/>
      <c r="K28" s="148"/>
      <c r="L28" s="148"/>
      <c r="M28" s="188"/>
      <c r="N28" s="188"/>
      <c r="O28" s="188"/>
    </row>
    <row r="29" spans="1:15" x14ac:dyDescent="0.2">
      <c r="A29" s="92" t="s">
        <v>56</v>
      </c>
      <c r="B29" s="93" t="s">
        <v>55</v>
      </c>
      <c r="C29" s="91">
        <v>3608892.05</v>
      </c>
      <c r="D29" s="94"/>
      <c r="E29" s="94">
        <v>7553825</v>
      </c>
      <c r="F29" s="91">
        <v>4456461.08</v>
      </c>
      <c r="G29" s="196">
        <f t="shared" si="3"/>
        <v>123.48557447153345</v>
      </c>
      <c r="H29" s="196">
        <f t="shared" si="4"/>
        <v>58.996085824069269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96" t="e">
        <f t="shared" si="3"/>
        <v>#DIV/0!</v>
      </c>
      <c r="H30" s="196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05" t="s">
        <v>81</v>
      </c>
      <c r="B31" s="206" t="s">
        <v>485</v>
      </c>
      <c r="C31" s="207">
        <f>+C32</f>
        <v>14088.31</v>
      </c>
      <c r="D31" s="208">
        <f t="shared" ref="D31" si="17">+D32</f>
        <v>0</v>
      </c>
      <c r="E31" s="208">
        <f t="shared" ref="E31" si="18">+E32</f>
        <v>200000</v>
      </c>
      <c r="F31" s="207">
        <f t="shared" ref="F31" si="19">+F32</f>
        <v>28677.39</v>
      </c>
      <c r="G31" s="207">
        <f t="shared" si="3"/>
        <v>203.55450724749809</v>
      </c>
      <c r="H31" s="207">
        <f t="shared" si="4"/>
        <v>14.338694999999998</v>
      </c>
      <c r="I31" s="148"/>
      <c r="J31" s="148"/>
      <c r="K31" s="148"/>
      <c r="L31" s="148"/>
      <c r="M31" s="188"/>
      <c r="N31" s="188"/>
      <c r="O31" s="188"/>
    </row>
    <row r="32" spans="1:15" x14ac:dyDescent="0.2">
      <c r="A32" s="92" t="s">
        <v>83</v>
      </c>
      <c r="B32" s="93" t="s">
        <v>485</v>
      </c>
      <c r="C32" s="91">
        <v>14088.31</v>
      </c>
      <c r="D32" s="94"/>
      <c r="E32" s="94">
        <v>200000</v>
      </c>
      <c r="F32" s="91">
        <v>28677.39</v>
      </c>
      <c r="G32" s="196">
        <f t="shared" si="3"/>
        <v>203.55450724749809</v>
      </c>
      <c r="H32" s="196">
        <f t="shared" si="4"/>
        <v>14.338694999999998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05" t="s">
        <v>57</v>
      </c>
      <c r="B33" s="206" t="s">
        <v>58</v>
      </c>
      <c r="C33" s="207">
        <f>+C34</f>
        <v>19409.54</v>
      </c>
      <c r="D33" s="208">
        <f t="shared" ref="D33" si="20">+D34</f>
        <v>0</v>
      </c>
      <c r="E33" s="208">
        <f t="shared" ref="E33" si="21">+E34</f>
        <v>156000</v>
      </c>
      <c r="F33" s="207">
        <f t="shared" ref="F33" si="22">+F34</f>
        <v>23911.94</v>
      </c>
      <c r="G33" s="207">
        <f t="shared" si="3"/>
        <v>123.196840316669</v>
      </c>
      <c r="H33" s="207">
        <f t="shared" si="4"/>
        <v>15.328166666666664</v>
      </c>
      <c r="I33" s="148"/>
      <c r="J33" s="148"/>
      <c r="K33" s="148"/>
      <c r="L33" s="148"/>
      <c r="M33" s="188"/>
      <c r="N33" s="188"/>
      <c r="O33" s="188"/>
    </row>
    <row r="34" spans="1:15" x14ac:dyDescent="0.2">
      <c r="A34" s="92" t="s">
        <v>60</v>
      </c>
      <c r="B34" s="93" t="s">
        <v>61</v>
      </c>
      <c r="C34" s="91">
        <v>19409.54</v>
      </c>
      <c r="D34" s="94"/>
      <c r="E34" s="94">
        <v>156000</v>
      </c>
      <c r="F34" s="91">
        <v>23911.94</v>
      </c>
      <c r="G34" s="196">
        <f t="shared" si="3"/>
        <v>123.196840316669</v>
      </c>
      <c r="H34" s="196">
        <f t="shared" si="4"/>
        <v>15.328166666666664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05" t="s">
        <v>62</v>
      </c>
      <c r="B35" s="206" t="s">
        <v>63</v>
      </c>
      <c r="C35" s="207">
        <f>SUM(C36:C40)</f>
        <v>31233.97</v>
      </c>
      <c r="D35" s="208">
        <f>SUM(D36:D40)</f>
        <v>0</v>
      </c>
      <c r="E35" s="208">
        <f>SUM(E36:E40)</f>
        <v>1582395</v>
      </c>
      <c r="F35" s="207">
        <f>SUM(F36:F40)</f>
        <v>12461.66</v>
      </c>
      <c r="G35" s="207">
        <f t="shared" si="3"/>
        <v>39.897777964184506</v>
      </c>
      <c r="H35" s="207">
        <f t="shared" si="4"/>
        <v>0.78751891910679694</v>
      </c>
      <c r="I35" s="148"/>
      <c r="J35" s="148"/>
      <c r="K35" s="148"/>
      <c r="L35" s="148"/>
      <c r="M35" s="188"/>
      <c r="N35" s="188"/>
      <c r="O35" s="188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>
        <v>646.01</v>
      </c>
      <c r="G36" s="196" t="e">
        <f t="shared" si="3"/>
        <v>#DIV/0!</v>
      </c>
      <c r="H36" s="196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31233.97</v>
      </c>
      <c r="D37" s="94"/>
      <c r="E37" s="94">
        <v>1582395</v>
      </c>
      <c r="F37" s="91">
        <v>11815.65</v>
      </c>
      <c r="G37" s="196">
        <f t="shared" si="3"/>
        <v>37.829485012632077</v>
      </c>
      <c r="H37" s="196">
        <f t="shared" si="4"/>
        <v>0.74669409344695847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96" t="e">
        <f t="shared" si="3"/>
        <v>#DIV/0!</v>
      </c>
      <c r="H38" s="196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96" t="e">
        <f t="shared" si="3"/>
        <v>#DIV/0!</v>
      </c>
      <c r="H39" s="196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96" t="e">
        <f t="shared" si="3"/>
        <v>#DIV/0!</v>
      </c>
      <c r="H40" s="196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05" t="s">
        <v>30</v>
      </c>
      <c r="B41" s="206" t="s">
        <v>486</v>
      </c>
      <c r="C41" s="207">
        <f>+C42</f>
        <v>5054.45</v>
      </c>
      <c r="D41" s="208">
        <f t="shared" ref="D41" si="23">+D42</f>
        <v>0</v>
      </c>
      <c r="E41" s="208">
        <f t="shared" ref="E41" si="24">+E42</f>
        <v>0</v>
      </c>
      <c r="F41" s="207">
        <f t="shared" ref="F41" si="25">+F42</f>
        <v>0</v>
      </c>
      <c r="G41" s="207">
        <f t="shared" si="3"/>
        <v>0</v>
      </c>
      <c r="H41" s="207" t="e">
        <f t="shared" si="4"/>
        <v>#DIV/0!</v>
      </c>
      <c r="I41" s="148"/>
      <c r="J41" s="148"/>
      <c r="K41" s="148"/>
      <c r="L41" s="148"/>
      <c r="M41" s="188"/>
      <c r="N41" s="188"/>
      <c r="O41" s="188"/>
    </row>
    <row r="42" spans="1:15" x14ac:dyDescent="0.2">
      <c r="A42" s="92" t="s">
        <v>32</v>
      </c>
      <c r="B42" s="93" t="s">
        <v>486</v>
      </c>
      <c r="C42" s="91">
        <v>5054.45</v>
      </c>
      <c r="D42" s="94"/>
      <c r="E42" s="94"/>
      <c r="F42" s="91"/>
      <c r="G42" s="196">
        <f t="shared" si="3"/>
        <v>0</v>
      </c>
      <c r="H42" s="196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05" t="s">
        <v>337</v>
      </c>
      <c r="B43" s="206" t="s">
        <v>487</v>
      </c>
      <c r="C43" s="207">
        <f>+C44</f>
        <v>0</v>
      </c>
      <c r="D43" s="208">
        <f t="shared" ref="D43" si="26">+D44</f>
        <v>0</v>
      </c>
      <c r="E43" s="208">
        <f t="shared" ref="E43" si="27">+E44</f>
        <v>0</v>
      </c>
      <c r="F43" s="207">
        <f t="shared" ref="F43" si="28">+F44</f>
        <v>5366.35</v>
      </c>
      <c r="G43" s="207" t="e">
        <f t="shared" si="3"/>
        <v>#DIV/0!</v>
      </c>
      <c r="H43" s="207" t="e">
        <f t="shared" si="4"/>
        <v>#DIV/0!</v>
      </c>
      <c r="I43" s="148"/>
      <c r="J43" s="148"/>
      <c r="K43" s="148"/>
      <c r="L43" s="148"/>
      <c r="M43" s="188"/>
      <c r="N43" s="188"/>
      <c r="O43" s="188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>
        <v>5366.35</v>
      </c>
      <c r="G44" s="196" t="e">
        <f t="shared" si="3"/>
        <v>#DIV/0!</v>
      </c>
      <c r="H44" s="196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05" t="s">
        <v>77</v>
      </c>
      <c r="B45" s="206" t="s">
        <v>78</v>
      </c>
      <c r="C45" s="207">
        <f>+C46</f>
        <v>0</v>
      </c>
      <c r="D45" s="208">
        <f t="shared" ref="D45:F45" si="29">+D46</f>
        <v>0</v>
      </c>
      <c r="E45" s="208">
        <f t="shared" si="29"/>
        <v>0</v>
      </c>
      <c r="F45" s="207">
        <f t="shared" si="29"/>
        <v>0</v>
      </c>
      <c r="G45" s="207" t="e">
        <f t="shared" si="3"/>
        <v>#DIV/0!</v>
      </c>
      <c r="H45" s="207" t="e">
        <f t="shared" si="4"/>
        <v>#DIV/0!</v>
      </c>
      <c r="I45" s="148"/>
      <c r="J45" s="148"/>
      <c r="K45" s="148"/>
      <c r="L45" s="148"/>
      <c r="M45" s="188"/>
      <c r="N45" s="188"/>
      <c r="O45" s="188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96" t="e">
        <f t="shared" si="3"/>
        <v>#DIV/0!</v>
      </c>
      <c r="H46" s="196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9" t="s">
        <v>488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42.75" x14ac:dyDescent="0.25">
      <c r="A7" s="288" t="s">
        <v>3</v>
      </c>
      <c r="B7" s="288"/>
      <c r="C7" s="111" t="s">
        <v>577</v>
      </c>
      <c r="D7" s="111" t="s">
        <v>576</v>
      </c>
      <c r="E7" s="111" t="s">
        <v>574</v>
      </c>
      <c r="F7" s="111" t="s">
        <v>578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7">
        <v>1</v>
      </c>
      <c r="B8" s="287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569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7"/>
      <c r="N9" s="187"/>
      <c r="O9" s="187"/>
    </row>
    <row r="10" spans="1:15" x14ac:dyDescent="0.2">
      <c r="A10" s="220"/>
      <c r="B10" s="225" t="s">
        <v>255</v>
      </c>
      <c r="C10" s="219">
        <f>+C11+C13</f>
        <v>3678678.32</v>
      </c>
      <c r="D10" s="219">
        <f>+D11+D13</f>
        <v>0</v>
      </c>
      <c r="E10" s="219">
        <f>+E11+E13</f>
        <v>9492220</v>
      </c>
      <c r="F10" s="219">
        <f>+F11+F13</f>
        <v>4526878.42</v>
      </c>
      <c r="G10" s="210">
        <f>+F10/C10*100</f>
        <v>123.05719680322579</v>
      </c>
      <c r="H10" s="210">
        <f>+F10/E10*100</f>
        <v>47.690407723377668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05" t="s">
        <v>489</v>
      </c>
      <c r="B11" s="206" t="s">
        <v>490</v>
      </c>
      <c r="C11" s="207">
        <f>+C12</f>
        <v>0</v>
      </c>
      <c r="D11" s="208">
        <f t="shared" ref="D11:F11" si="0">+D12</f>
        <v>0</v>
      </c>
      <c r="E11" s="208">
        <f t="shared" si="0"/>
        <v>0</v>
      </c>
      <c r="F11" s="207">
        <f t="shared" si="0"/>
        <v>0</v>
      </c>
      <c r="G11" s="207" t="e">
        <f t="shared" ref="G11:G14" si="1">+F11/C11*100</f>
        <v>#DIV/0!</v>
      </c>
      <c r="H11" s="207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96" t="e">
        <f t="shared" si="1"/>
        <v>#DIV/0!</v>
      </c>
      <c r="H12" s="196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05" t="s">
        <v>493</v>
      </c>
      <c r="B13" s="206" t="s">
        <v>494</v>
      </c>
      <c r="C13" s="207">
        <f>+C14</f>
        <v>3678678.32</v>
      </c>
      <c r="D13" s="208">
        <f t="shared" ref="D13" si="3">+D14</f>
        <v>0</v>
      </c>
      <c r="E13" s="208">
        <f t="shared" ref="E13" si="4">+E14</f>
        <v>9492220</v>
      </c>
      <c r="F13" s="207">
        <f t="shared" ref="F13" si="5">+F14</f>
        <v>4526878.42</v>
      </c>
      <c r="G13" s="207">
        <f t="shared" si="1"/>
        <v>123.05719680322579</v>
      </c>
      <c r="H13" s="207">
        <f t="shared" si="2"/>
        <v>47.690407723377668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3678678.32</v>
      </c>
      <c r="D14" s="118"/>
      <c r="E14" s="118">
        <v>9492220</v>
      </c>
      <c r="F14" s="117">
        <v>4526878.42</v>
      </c>
      <c r="G14" s="196">
        <f t="shared" si="1"/>
        <v>123.05719680322579</v>
      </c>
      <c r="H14" s="196">
        <f t="shared" si="2"/>
        <v>47.690407723377668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9" t="s">
        <v>254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42.75" x14ac:dyDescent="0.25">
      <c r="A7" s="288" t="s">
        <v>3</v>
      </c>
      <c r="B7" s="288"/>
      <c r="C7" s="139" t="s">
        <v>577</v>
      </c>
      <c r="D7" s="139" t="s">
        <v>575</v>
      </c>
      <c r="E7" s="139" t="s">
        <v>574</v>
      </c>
      <c r="F7" s="139" t="s">
        <v>578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7">
        <v>1</v>
      </c>
      <c r="B8" s="287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33" t="s">
        <v>77</v>
      </c>
      <c r="B10" s="234" t="s">
        <v>258</v>
      </c>
      <c r="C10" s="212">
        <f>+C11+C14</f>
        <v>0</v>
      </c>
      <c r="D10" s="213">
        <f>+D11+D14</f>
        <v>0</v>
      </c>
      <c r="E10" s="213">
        <f>+E11+E14</f>
        <v>0</v>
      </c>
      <c r="F10" s="212">
        <f>+F11+F14</f>
        <v>0</v>
      </c>
      <c r="G10" s="235" t="e">
        <f t="shared" ref="G10" si="0">+F10/C10*100</f>
        <v>#DIV/0!</v>
      </c>
      <c r="H10" s="235" t="e">
        <f t="shared" ref="H10" si="1">+F10/E10*100</f>
        <v>#DIV/0!</v>
      </c>
      <c r="I10" s="148"/>
      <c r="J10" s="148"/>
      <c r="K10" s="148"/>
      <c r="L10" s="148"/>
      <c r="M10" s="188"/>
      <c r="N10" s="188"/>
      <c r="O10" s="188"/>
    </row>
    <row r="11" spans="1:15" x14ac:dyDescent="0.2">
      <c r="A11" s="227" t="s">
        <v>79</v>
      </c>
      <c r="B11" s="228" t="s">
        <v>497</v>
      </c>
      <c r="C11" s="231">
        <f>+C12</f>
        <v>0</v>
      </c>
      <c r="D11" s="239"/>
      <c r="E11" s="239"/>
      <c r="F11" s="231">
        <f>+F12</f>
        <v>0</v>
      </c>
      <c r="G11" s="231" t="e">
        <f t="shared" ref="G11:G36" si="2">+F11/C11*100</f>
        <v>#DIV/0!</v>
      </c>
      <c r="H11" s="231" t="e">
        <f t="shared" ref="H11:H36" si="3">+F11/E11*100</f>
        <v>#DIV/0!</v>
      </c>
      <c r="I11" s="154"/>
      <c r="J11" s="154"/>
      <c r="K11" s="154"/>
      <c r="L11" s="154"/>
      <c r="M11" s="191"/>
      <c r="N11" s="191"/>
      <c r="O11" s="191"/>
    </row>
    <row r="12" spans="1:15" x14ac:dyDescent="0.2">
      <c r="A12" s="226" t="s">
        <v>498</v>
      </c>
      <c r="B12" s="202" t="s">
        <v>499</v>
      </c>
      <c r="C12" s="229">
        <f>+C13</f>
        <v>0</v>
      </c>
      <c r="D12" s="230"/>
      <c r="E12" s="230"/>
      <c r="F12" s="229">
        <f t="shared" ref="F12" si="4">+F13</f>
        <v>0</v>
      </c>
      <c r="G12" s="200" t="e">
        <f t="shared" si="2"/>
        <v>#DIV/0!</v>
      </c>
      <c r="H12" s="200" t="e">
        <f t="shared" si="3"/>
        <v>#DIV/0!</v>
      </c>
      <c r="I12" s="154"/>
      <c r="J12" s="154"/>
      <c r="K12" s="154"/>
      <c r="L12" s="154"/>
      <c r="M12" s="191"/>
      <c r="N12" s="191"/>
      <c r="O12" s="191"/>
    </row>
    <row r="13" spans="1:15" ht="25.5" x14ac:dyDescent="0.2">
      <c r="A13" s="141" t="s">
        <v>500</v>
      </c>
      <c r="B13" s="138" t="s">
        <v>501</v>
      </c>
      <c r="C13" s="135"/>
      <c r="D13" s="230"/>
      <c r="E13" s="230"/>
      <c r="F13" s="196"/>
      <c r="G13" s="196" t="e">
        <f t="shared" si="2"/>
        <v>#DIV/0!</v>
      </c>
      <c r="H13" s="196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27" t="s">
        <v>502</v>
      </c>
      <c r="B14" s="228" t="s">
        <v>503</v>
      </c>
      <c r="C14" s="231">
        <f>+C15</f>
        <v>0</v>
      </c>
      <c r="D14" s="239"/>
      <c r="E14" s="239"/>
      <c r="F14" s="231">
        <f>+F15</f>
        <v>0</v>
      </c>
      <c r="G14" s="231" t="e">
        <f t="shared" si="2"/>
        <v>#DIV/0!</v>
      </c>
      <c r="H14" s="231" t="e">
        <f t="shared" si="3"/>
        <v>#DIV/0!</v>
      </c>
      <c r="I14" s="154"/>
      <c r="J14" s="154"/>
      <c r="K14" s="154"/>
      <c r="L14" s="154"/>
      <c r="M14" s="191"/>
      <c r="N14" s="191"/>
      <c r="O14" s="191"/>
    </row>
    <row r="15" spans="1:15" ht="25.5" x14ac:dyDescent="0.2">
      <c r="A15" s="226" t="s">
        <v>504</v>
      </c>
      <c r="B15" s="202" t="s">
        <v>505</v>
      </c>
      <c r="C15" s="229">
        <f>+C16</f>
        <v>0</v>
      </c>
      <c r="D15" s="230"/>
      <c r="E15" s="230"/>
      <c r="F15" s="229">
        <f t="shared" ref="F15" si="5">+F16</f>
        <v>0</v>
      </c>
      <c r="G15" s="200" t="e">
        <f t="shared" si="2"/>
        <v>#DIV/0!</v>
      </c>
      <c r="H15" s="200" t="e">
        <f t="shared" si="3"/>
        <v>#DIV/0!</v>
      </c>
      <c r="I15" s="154"/>
      <c r="J15" s="154"/>
      <c r="K15" s="154"/>
      <c r="L15" s="154"/>
      <c r="M15" s="191"/>
      <c r="N15" s="191"/>
      <c r="O15" s="191"/>
    </row>
    <row r="16" spans="1:15" ht="25.5" x14ac:dyDescent="0.2">
      <c r="A16" s="141" t="s">
        <v>506</v>
      </c>
      <c r="B16" s="138" t="s">
        <v>507</v>
      </c>
      <c r="C16" s="135"/>
      <c r="D16" s="230"/>
      <c r="E16" s="230"/>
      <c r="F16" s="196"/>
      <c r="G16" s="196" t="e">
        <f t="shared" si="2"/>
        <v>#DIV/0!</v>
      </c>
      <c r="H16" s="196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33" t="s">
        <v>62</v>
      </c>
      <c r="B17" s="234" t="s">
        <v>509</v>
      </c>
      <c r="C17" s="212">
        <f>+C18+C27+C32</f>
        <v>0</v>
      </c>
      <c r="D17" s="213">
        <f>+D18+D27+D32</f>
        <v>0</v>
      </c>
      <c r="E17" s="213">
        <f>+E18+E27+E32</f>
        <v>0</v>
      </c>
      <c r="F17" s="212">
        <f>+F18+F27+F32</f>
        <v>0</v>
      </c>
      <c r="G17" s="235" t="e">
        <f t="shared" si="2"/>
        <v>#DIV/0!</v>
      </c>
      <c r="H17" s="235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27" t="s">
        <v>64</v>
      </c>
      <c r="B18" s="228" t="s">
        <v>510</v>
      </c>
      <c r="C18" s="236">
        <f>+C19+C22+C24</f>
        <v>0</v>
      </c>
      <c r="D18" s="239"/>
      <c r="E18" s="239"/>
      <c r="F18" s="236">
        <f>+F19+F22+F24</f>
        <v>0</v>
      </c>
      <c r="G18" s="231" t="e">
        <f t="shared" si="2"/>
        <v>#DIV/0!</v>
      </c>
      <c r="H18" s="231" t="e">
        <f t="shared" si="3"/>
        <v>#DIV/0!</v>
      </c>
      <c r="I18" s="154"/>
      <c r="J18" s="154"/>
      <c r="K18" s="154"/>
      <c r="L18" s="154"/>
      <c r="M18" s="191"/>
      <c r="N18" s="191"/>
      <c r="O18" s="191"/>
    </row>
    <row r="19" spans="1:15" ht="25.5" x14ac:dyDescent="0.2">
      <c r="A19" s="226">
        <v>512</v>
      </c>
      <c r="B19" s="202" t="s">
        <v>561</v>
      </c>
      <c r="C19" s="229">
        <f>+C20+C21</f>
        <v>0</v>
      </c>
      <c r="D19" s="230"/>
      <c r="E19" s="230"/>
      <c r="F19" s="229">
        <f>+F20+F21</f>
        <v>0</v>
      </c>
      <c r="G19" s="229" t="e">
        <f t="shared" ref="G19:G26" si="6">+F19/C19*100</f>
        <v>#DIV/0!</v>
      </c>
      <c r="H19" s="229" t="e">
        <f t="shared" ref="H19:H26" si="7">+F19/E19*100</f>
        <v>#DIV/0!</v>
      </c>
      <c r="I19" s="154"/>
      <c r="J19" s="154"/>
      <c r="K19" s="154"/>
      <c r="L19" s="154"/>
      <c r="M19" s="191"/>
      <c r="N19" s="191"/>
      <c r="O19" s="191"/>
    </row>
    <row r="20" spans="1:15" ht="25.5" x14ac:dyDescent="0.2">
      <c r="A20" s="194">
        <v>5121</v>
      </c>
      <c r="B20" s="192" t="s">
        <v>562</v>
      </c>
      <c r="C20" s="195"/>
      <c r="D20" s="230"/>
      <c r="E20" s="230"/>
      <c r="F20" s="196"/>
      <c r="G20" s="196" t="e">
        <f t="shared" si="6"/>
        <v>#DIV/0!</v>
      </c>
      <c r="H20" s="196" t="e">
        <f t="shared" si="7"/>
        <v>#DIV/0!</v>
      </c>
      <c r="I20" s="154"/>
      <c r="J20" s="154"/>
      <c r="K20" s="154"/>
      <c r="L20" s="154"/>
      <c r="M20" s="191"/>
      <c r="N20" s="191"/>
      <c r="O20" s="191"/>
    </row>
    <row r="21" spans="1:15" ht="25.5" x14ac:dyDescent="0.2">
      <c r="A21" s="194">
        <v>5122</v>
      </c>
      <c r="B21" s="192" t="s">
        <v>563</v>
      </c>
      <c r="C21" s="195"/>
      <c r="D21" s="230"/>
      <c r="E21" s="230"/>
      <c r="F21" s="196"/>
      <c r="G21" s="196" t="e">
        <f t="shared" si="6"/>
        <v>#DIV/0!</v>
      </c>
      <c r="H21" s="196" t="e">
        <f t="shared" si="7"/>
        <v>#DIV/0!</v>
      </c>
      <c r="I21" s="154"/>
      <c r="J21" s="154"/>
      <c r="K21" s="154"/>
      <c r="L21" s="154"/>
      <c r="M21" s="191"/>
      <c r="N21" s="191"/>
      <c r="O21" s="191"/>
    </row>
    <row r="22" spans="1:15" x14ac:dyDescent="0.2">
      <c r="A22" s="226">
        <v>514</v>
      </c>
      <c r="B22" s="202" t="s">
        <v>564</v>
      </c>
      <c r="C22" s="229">
        <f>+C23</f>
        <v>0</v>
      </c>
      <c r="D22" s="230"/>
      <c r="E22" s="230"/>
      <c r="F22" s="229">
        <f t="shared" ref="F22" si="8">+F23</f>
        <v>0</v>
      </c>
      <c r="G22" s="229" t="e">
        <f t="shared" si="6"/>
        <v>#DIV/0!</v>
      </c>
      <c r="H22" s="229" t="e">
        <f t="shared" si="7"/>
        <v>#DIV/0!</v>
      </c>
      <c r="I22" s="154"/>
      <c r="J22" s="154"/>
      <c r="K22" s="154"/>
      <c r="L22" s="154"/>
      <c r="M22" s="191"/>
      <c r="N22" s="191"/>
      <c r="O22" s="191"/>
    </row>
    <row r="23" spans="1:15" x14ac:dyDescent="0.2">
      <c r="A23" s="194">
        <v>5141</v>
      </c>
      <c r="B23" s="192" t="s">
        <v>565</v>
      </c>
      <c r="C23" s="195"/>
      <c r="D23" s="230"/>
      <c r="E23" s="230"/>
      <c r="F23" s="196"/>
      <c r="G23" s="196" t="e">
        <f t="shared" si="6"/>
        <v>#DIV/0!</v>
      </c>
      <c r="H23" s="196" t="e">
        <f t="shared" si="7"/>
        <v>#DIV/0!</v>
      </c>
      <c r="I23" s="154"/>
      <c r="J23" s="154"/>
      <c r="K23" s="154"/>
      <c r="L23" s="154"/>
      <c r="M23" s="191"/>
      <c r="N23" s="191"/>
      <c r="O23" s="191"/>
    </row>
    <row r="24" spans="1:15" x14ac:dyDescent="0.2">
      <c r="A24" s="226">
        <v>518</v>
      </c>
      <c r="B24" s="202" t="s">
        <v>566</v>
      </c>
      <c r="C24" s="229">
        <f>+C25+C26</f>
        <v>0</v>
      </c>
      <c r="D24" s="230"/>
      <c r="E24" s="230"/>
      <c r="F24" s="229">
        <f>+F25+F26</f>
        <v>0</v>
      </c>
      <c r="G24" s="229" t="e">
        <f t="shared" si="6"/>
        <v>#DIV/0!</v>
      </c>
      <c r="H24" s="229" t="e">
        <f t="shared" si="7"/>
        <v>#DIV/0!</v>
      </c>
      <c r="I24" s="154"/>
      <c r="J24" s="154"/>
      <c r="K24" s="154"/>
      <c r="L24" s="154"/>
      <c r="M24" s="191"/>
      <c r="N24" s="191"/>
      <c r="O24" s="191"/>
    </row>
    <row r="25" spans="1:15" ht="25.5" x14ac:dyDescent="0.2">
      <c r="A25" s="194">
        <v>5181</v>
      </c>
      <c r="B25" s="192" t="s">
        <v>567</v>
      </c>
      <c r="C25" s="195"/>
      <c r="D25" s="230"/>
      <c r="E25" s="230"/>
      <c r="F25" s="196"/>
      <c r="G25" s="196" t="e">
        <f t="shared" si="6"/>
        <v>#DIV/0!</v>
      </c>
      <c r="H25" s="196" t="e">
        <f t="shared" si="7"/>
        <v>#DIV/0!</v>
      </c>
      <c r="I25" s="154"/>
      <c r="J25" s="154"/>
      <c r="K25" s="154"/>
      <c r="L25" s="154"/>
      <c r="M25" s="191"/>
      <c r="N25" s="191"/>
      <c r="O25" s="191"/>
    </row>
    <row r="26" spans="1:15" x14ac:dyDescent="0.2">
      <c r="A26" s="194">
        <v>5183</v>
      </c>
      <c r="B26" s="192" t="s">
        <v>568</v>
      </c>
      <c r="C26" s="195"/>
      <c r="D26" s="230"/>
      <c r="E26" s="230"/>
      <c r="F26" s="196"/>
      <c r="G26" s="196" t="e">
        <f t="shared" si="6"/>
        <v>#DIV/0!</v>
      </c>
      <c r="H26" s="196" t="e">
        <f t="shared" si="7"/>
        <v>#DIV/0!</v>
      </c>
      <c r="I26" s="154"/>
      <c r="J26" s="154"/>
      <c r="K26" s="154"/>
      <c r="L26" s="154"/>
      <c r="M26" s="191"/>
      <c r="N26" s="191"/>
      <c r="O26" s="191"/>
    </row>
    <row r="27" spans="1:15" x14ac:dyDescent="0.2">
      <c r="A27" s="227" t="s">
        <v>511</v>
      </c>
      <c r="B27" s="228" t="s">
        <v>512</v>
      </c>
      <c r="C27" s="236">
        <f>+C28+C30</f>
        <v>0</v>
      </c>
      <c r="D27" s="239"/>
      <c r="E27" s="239"/>
      <c r="F27" s="236">
        <f>+F28+F30</f>
        <v>0</v>
      </c>
      <c r="G27" s="231" t="e">
        <f t="shared" si="2"/>
        <v>#DIV/0!</v>
      </c>
      <c r="H27" s="231" t="e">
        <f t="shared" si="3"/>
        <v>#DIV/0!</v>
      </c>
      <c r="I27" s="154"/>
      <c r="J27" s="154"/>
      <c r="K27" s="154"/>
      <c r="L27" s="154"/>
      <c r="M27" s="191"/>
      <c r="N27" s="191"/>
      <c r="O27" s="191"/>
    </row>
    <row r="28" spans="1:15" ht="25.5" x14ac:dyDescent="0.2">
      <c r="A28" s="226" t="s">
        <v>513</v>
      </c>
      <c r="B28" s="202" t="s">
        <v>514</v>
      </c>
      <c r="C28" s="229">
        <f>+C29</f>
        <v>0</v>
      </c>
      <c r="D28" s="230"/>
      <c r="E28" s="230"/>
      <c r="F28" s="229">
        <f t="shared" ref="F28" si="9">+F29</f>
        <v>0</v>
      </c>
      <c r="G28" s="200" t="e">
        <f t="shared" si="2"/>
        <v>#DIV/0!</v>
      </c>
      <c r="H28" s="200" t="e">
        <f t="shared" si="3"/>
        <v>#DIV/0!</v>
      </c>
      <c r="I28" s="154"/>
      <c r="J28" s="154"/>
      <c r="K28" s="154"/>
      <c r="L28" s="154"/>
      <c r="M28" s="191"/>
      <c r="N28" s="191"/>
      <c r="O28" s="191"/>
    </row>
    <row r="29" spans="1:15" ht="25.5" x14ac:dyDescent="0.2">
      <c r="A29" s="141" t="s">
        <v>515</v>
      </c>
      <c r="B29" s="138" t="s">
        <v>514</v>
      </c>
      <c r="C29" s="142"/>
      <c r="D29" s="230"/>
      <c r="E29" s="230"/>
      <c r="F29" s="196"/>
      <c r="G29" s="196" t="e">
        <f t="shared" si="2"/>
        <v>#DIV/0!</v>
      </c>
      <c r="H29" s="196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26" t="s">
        <v>516</v>
      </c>
      <c r="B30" s="202" t="s">
        <v>517</v>
      </c>
      <c r="C30" s="229">
        <f>+C31</f>
        <v>0</v>
      </c>
      <c r="D30" s="230"/>
      <c r="E30" s="230"/>
      <c r="F30" s="229">
        <f t="shared" ref="F30" si="10">+F31</f>
        <v>0</v>
      </c>
      <c r="G30" s="200" t="e">
        <f t="shared" si="2"/>
        <v>#DIV/0!</v>
      </c>
      <c r="H30" s="200" t="e">
        <f t="shared" si="3"/>
        <v>#DIV/0!</v>
      </c>
      <c r="I30" s="154"/>
      <c r="J30" s="154"/>
      <c r="K30" s="154"/>
      <c r="L30" s="154"/>
      <c r="M30" s="191"/>
      <c r="N30" s="191"/>
      <c r="O30" s="191"/>
    </row>
    <row r="31" spans="1:15" ht="25.5" x14ac:dyDescent="0.2">
      <c r="A31" s="141" t="s">
        <v>518</v>
      </c>
      <c r="B31" s="138" t="s">
        <v>519</v>
      </c>
      <c r="C31" s="135"/>
      <c r="D31" s="230"/>
      <c r="E31" s="230"/>
      <c r="F31" s="196"/>
      <c r="G31" s="196" t="e">
        <f t="shared" si="2"/>
        <v>#DIV/0!</v>
      </c>
      <c r="H31" s="196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27" t="s">
        <v>520</v>
      </c>
      <c r="B32" s="228" t="s">
        <v>521</v>
      </c>
      <c r="C32" s="231">
        <f>+C33+C35</f>
        <v>0</v>
      </c>
      <c r="D32" s="239"/>
      <c r="E32" s="239"/>
      <c r="F32" s="231">
        <f>+F33+F35</f>
        <v>0</v>
      </c>
      <c r="G32" s="231" t="e">
        <f>+F32/C32*100</f>
        <v>#DIV/0!</v>
      </c>
      <c r="H32" s="231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26" t="s">
        <v>522</v>
      </c>
      <c r="B33" s="202" t="s">
        <v>523</v>
      </c>
      <c r="C33" s="229">
        <f>+C34</f>
        <v>0</v>
      </c>
      <c r="D33" s="230"/>
      <c r="E33" s="230"/>
      <c r="F33" s="229">
        <f t="shared" ref="F33" si="11">+F34</f>
        <v>0</v>
      </c>
      <c r="G33" s="200" t="e">
        <f t="shared" si="2"/>
        <v>#DIV/0!</v>
      </c>
      <c r="H33" s="200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30"/>
      <c r="E34" s="230"/>
      <c r="F34" s="196"/>
      <c r="G34" s="196" t="e">
        <f t="shared" si="2"/>
        <v>#DIV/0!</v>
      </c>
      <c r="H34" s="196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26" t="s">
        <v>526</v>
      </c>
      <c r="B35" s="202" t="s">
        <v>527</v>
      </c>
      <c r="C35" s="229">
        <f>+C36</f>
        <v>0</v>
      </c>
      <c r="D35" s="230"/>
      <c r="E35" s="230"/>
      <c r="F35" s="229">
        <f t="shared" ref="F35" si="12">+F36</f>
        <v>0</v>
      </c>
      <c r="G35" s="229" t="e">
        <f t="shared" si="2"/>
        <v>#DIV/0!</v>
      </c>
      <c r="H35" s="229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30"/>
      <c r="E36" s="230"/>
      <c r="F36" s="196"/>
      <c r="G36" s="196" t="e">
        <f t="shared" si="2"/>
        <v>#DIV/0!</v>
      </c>
      <c r="H36" s="196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30" sqref="F30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9" t="s">
        <v>259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42.75" x14ac:dyDescent="0.25">
      <c r="A7" s="288" t="s">
        <v>3</v>
      </c>
      <c r="B7" s="288"/>
      <c r="C7" s="157" t="s">
        <v>577</v>
      </c>
      <c r="D7" s="157" t="s">
        <v>576</v>
      </c>
      <c r="E7" s="157" t="s">
        <v>574</v>
      </c>
      <c r="F7" s="157" t="s">
        <v>578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7">
        <v>1</v>
      </c>
      <c r="B8" s="28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27" t="s">
        <v>257</v>
      </c>
      <c r="B10" s="228" t="s">
        <v>26</v>
      </c>
      <c r="C10" s="231">
        <f t="shared" ref="C10:F11" si="0">+C11</f>
        <v>59170.92</v>
      </c>
      <c r="D10" s="232">
        <f t="shared" si="0"/>
        <v>0</v>
      </c>
      <c r="E10" s="232">
        <f t="shared" si="0"/>
        <v>156000</v>
      </c>
      <c r="F10" s="231">
        <f t="shared" si="0"/>
        <v>31715.25</v>
      </c>
      <c r="G10" s="231">
        <f t="shared" ref="G10:G19" si="1">+F10/C10*100</f>
        <v>53.599386320172137</v>
      </c>
      <c r="H10" s="231">
        <f t="shared" ref="H10:H19" si="2">+F10/E10*100</f>
        <v>20.330288461538462</v>
      </c>
      <c r="I10" s="154"/>
      <c r="J10" s="154"/>
      <c r="K10" s="154"/>
      <c r="L10" s="154"/>
      <c r="M10" s="191"/>
      <c r="N10" s="191"/>
      <c r="O10" s="191"/>
    </row>
    <row r="11" spans="1:15" x14ac:dyDescent="0.2">
      <c r="A11" s="226" t="s">
        <v>57</v>
      </c>
      <c r="B11" s="202" t="s">
        <v>58</v>
      </c>
      <c r="C11" s="229">
        <f t="shared" si="0"/>
        <v>59170.92</v>
      </c>
      <c r="D11" s="230">
        <f t="shared" si="0"/>
        <v>0</v>
      </c>
      <c r="E11" s="230">
        <f t="shared" si="0"/>
        <v>156000</v>
      </c>
      <c r="F11" s="229">
        <f t="shared" si="0"/>
        <v>31715.25</v>
      </c>
      <c r="G11" s="229">
        <f t="shared" si="1"/>
        <v>53.599386320172137</v>
      </c>
      <c r="H11" s="229">
        <f t="shared" si="2"/>
        <v>20.330288461538462</v>
      </c>
      <c r="I11" s="154"/>
      <c r="J11" s="154"/>
      <c r="K11" s="154"/>
      <c r="L11" s="154"/>
      <c r="M11" s="191"/>
      <c r="N11" s="191"/>
      <c r="O11" s="191"/>
    </row>
    <row r="12" spans="1:15" x14ac:dyDescent="0.2">
      <c r="A12" s="194" t="s">
        <v>60</v>
      </c>
      <c r="B12" s="156" t="s">
        <v>61</v>
      </c>
      <c r="C12" s="152">
        <v>59170.92</v>
      </c>
      <c r="D12" s="153"/>
      <c r="E12" s="153">
        <v>156000</v>
      </c>
      <c r="F12" s="152">
        <v>31715.25</v>
      </c>
      <c r="G12" s="196">
        <f t="shared" si="1"/>
        <v>53.599386320172137</v>
      </c>
      <c r="H12" s="196">
        <f t="shared" si="2"/>
        <v>20.330288461538462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27" t="s">
        <v>508</v>
      </c>
      <c r="B13" s="228" t="s">
        <v>26</v>
      </c>
      <c r="C13" s="231">
        <f>+C14+C16+C18</f>
        <v>64731.82</v>
      </c>
      <c r="D13" s="232">
        <f>+D14+D16+D18</f>
        <v>0</v>
      </c>
      <c r="E13" s="232">
        <f>+E14+E16+E18</f>
        <v>1938395</v>
      </c>
      <c r="F13" s="231">
        <f>+F14+F16+F18</f>
        <v>64404.98</v>
      </c>
      <c r="G13" s="231">
        <f t="shared" si="1"/>
        <v>99.495086033422211</v>
      </c>
      <c r="H13" s="231">
        <f t="shared" si="2"/>
        <v>3.3225931763133931</v>
      </c>
      <c r="I13" s="154"/>
      <c r="J13" s="154"/>
      <c r="K13" s="154"/>
      <c r="L13" s="154"/>
      <c r="M13" s="191"/>
      <c r="N13" s="191"/>
      <c r="O13" s="191"/>
    </row>
    <row r="14" spans="1:15" x14ac:dyDescent="0.2">
      <c r="A14" s="226" t="s">
        <v>81</v>
      </c>
      <c r="B14" s="202" t="s">
        <v>485</v>
      </c>
      <c r="C14" s="229">
        <f>+C15</f>
        <v>14088.31</v>
      </c>
      <c r="D14" s="230">
        <f>+D15</f>
        <v>0</v>
      </c>
      <c r="E14" s="230">
        <f>+E15</f>
        <v>200000</v>
      </c>
      <c r="F14" s="229">
        <f>+F15</f>
        <v>28677.39</v>
      </c>
      <c r="G14" s="229">
        <f t="shared" si="1"/>
        <v>203.55450724749809</v>
      </c>
      <c r="H14" s="229">
        <f t="shared" si="2"/>
        <v>14.338694999999998</v>
      </c>
      <c r="I14" s="154"/>
      <c r="J14" s="154"/>
      <c r="K14" s="154"/>
      <c r="L14" s="154"/>
      <c r="M14" s="191"/>
      <c r="N14" s="191"/>
      <c r="O14" s="191"/>
    </row>
    <row r="15" spans="1:15" x14ac:dyDescent="0.2">
      <c r="A15" s="194" t="s">
        <v>83</v>
      </c>
      <c r="B15" s="156" t="s">
        <v>485</v>
      </c>
      <c r="C15" s="152">
        <v>14088.31</v>
      </c>
      <c r="D15" s="153"/>
      <c r="E15" s="153">
        <v>200000</v>
      </c>
      <c r="F15" s="152">
        <v>28677.39</v>
      </c>
      <c r="G15" s="196">
        <f t="shared" si="1"/>
        <v>203.55450724749809</v>
      </c>
      <c r="H15" s="196">
        <f t="shared" si="2"/>
        <v>14.338694999999998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26" t="s">
        <v>57</v>
      </c>
      <c r="B16" s="202" t="s">
        <v>58</v>
      </c>
      <c r="C16" s="229">
        <f>+C17</f>
        <v>19409.54</v>
      </c>
      <c r="D16" s="230">
        <f>+D17</f>
        <v>0</v>
      </c>
      <c r="E16" s="230">
        <f>+E17</f>
        <v>156000</v>
      </c>
      <c r="F16" s="229">
        <f>+F17</f>
        <v>23911.94</v>
      </c>
      <c r="G16" s="229">
        <f t="shared" si="1"/>
        <v>123.196840316669</v>
      </c>
      <c r="H16" s="229">
        <f t="shared" si="2"/>
        <v>15.328166666666664</v>
      </c>
      <c r="I16" s="154"/>
      <c r="J16" s="154"/>
      <c r="K16" s="154"/>
      <c r="L16" s="154"/>
      <c r="M16" s="191"/>
      <c r="N16" s="191"/>
      <c r="O16" s="191"/>
    </row>
    <row r="17" spans="1:15" x14ac:dyDescent="0.2">
      <c r="A17" s="194" t="s">
        <v>60</v>
      </c>
      <c r="B17" s="156" t="s">
        <v>61</v>
      </c>
      <c r="C17" s="152">
        <v>19409.54</v>
      </c>
      <c r="D17" s="153"/>
      <c r="E17" s="153">
        <v>156000</v>
      </c>
      <c r="F17" s="152">
        <v>23911.94</v>
      </c>
      <c r="G17" s="196">
        <f t="shared" si="1"/>
        <v>123.196840316669</v>
      </c>
      <c r="H17" s="196">
        <f t="shared" si="2"/>
        <v>15.328166666666664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26" t="s">
        <v>62</v>
      </c>
      <c r="B18" s="202" t="s">
        <v>63</v>
      </c>
      <c r="C18" s="229">
        <f>+C19</f>
        <v>31233.97</v>
      </c>
      <c r="D18" s="230">
        <f>+D19</f>
        <v>0</v>
      </c>
      <c r="E18" s="230">
        <f>+E19</f>
        <v>1582395</v>
      </c>
      <c r="F18" s="229">
        <f>+F19</f>
        <v>11815.65</v>
      </c>
      <c r="G18" s="229">
        <f t="shared" si="1"/>
        <v>37.829485012632077</v>
      </c>
      <c r="H18" s="229">
        <f t="shared" si="2"/>
        <v>0.74669409344695847</v>
      </c>
      <c r="I18" s="154"/>
      <c r="J18" s="154"/>
      <c r="K18" s="154"/>
      <c r="L18" s="154"/>
      <c r="M18" s="191"/>
      <c r="N18" s="191"/>
      <c r="O18" s="191"/>
    </row>
    <row r="19" spans="1:15" x14ac:dyDescent="0.2">
      <c r="A19" s="194" t="s">
        <v>75</v>
      </c>
      <c r="B19" s="156" t="s">
        <v>76</v>
      </c>
      <c r="C19" s="152">
        <v>31233.97</v>
      </c>
      <c r="D19" s="153"/>
      <c r="E19" s="153">
        <v>1582395</v>
      </c>
      <c r="F19" s="152">
        <v>11815.65</v>
      </c>
      <c r="G19" s="196">
        <f t="shared" si="1"/>
        <v>37.829485012632077</v>
      </c>
      <c r="H19" s="196">
        <f t="shared" si="2"/>
        <v>0.74669409344695847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476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5" sqref="D85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8" max="8" width="10.42578125" bestFit="1" customWidth="1"/>
    <col min="9" max="9" width="14.7109375" customWidth="1"/>
    <col min="10" max="10" width="11" bestFit="1" customWidth="1"/>
    <col min="11" max="11" width="15.140625" customWidth="1"/>
  </cols>
  <sheetData>
    <row r="1" spans="1:11" ht="15.75" x14ac:dyDescent="0.25">
      <c r="A1" s="289" t="s">
        <v>530</v>
      </c>
      <c r="B1" s="289"/>
      <c r="C1" s="289"/>
      <c r="D1" s="289"/>
      <c r="E1" s="289"/>
      <c r="F1" s="289"/>
    </row>
    <row r="2" spans="1:11" ht="15.75" x14ac:dyDescent="0.25">
      <c r="A2" s="289" t="s">
        <v>531</v>
      </c>
      <c r="B2" s="289"/>
      <c r="C2" s="289"/>
      <c r="D2" s="289"/>
      <c r="E2" s="289"/>
      <c r="F2" s="289"/>
    </row>
    <row r="3" spans="1:11" ht="18" x14ac:dyDescent="0.25">
      <c r="A3" s="163"/>
      <c r="B3" s="163"/>
      <c r="C3" s="163"/>
      <c r="D3" s="164"/>
      <c r="E3" s="164"/>
      <c r="F3" s="164"/>
    </row>
    <row r="4" spans="1:11" ht="42.75" x14ac:dyDescent="0.25">
      <c r="A4" s="288" t="s">
        <v>3</v>
      </c>
      <c r="B4" s="288"/>
      <c r="C4" s="165" t="s">
        <v>576</v>
      </c>
      <c r="D4" s="165" t="s">
        <v>574</v>
      </c>
      <c r="E4" s="165" t="s">
        <v>578</v>
      </c>
      <c r="F4" s="165" t="s">
        <v>532</v>
      </c>
    </row>
    <row r="5" spans="1:11" x14ac:dyDescent="0.25">
      <c r="A5" s="287">
        <v>1</v>
      </c>
      <c r="B5" s="287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11" ht="25.5" x14ac:dyDescent="0.25">
      <c r="A6" s="167" t="s">
        <v>533</v>
      </c>
      <c r="B6" s="168" t="s">
        <v>534</v>
      </c>
      <c r="C6" s="179"/>
      <c r="D6" s="179"/>
      <c r="E6" s="180"/>
      <c r="F6" s="180"/>
    </row>
    <row r="7" spans="1:11" x14ac:dyDescent="0.25">
      <c r="A7" s="169" t="s">
        <v>203</v>
      </c>
      <c r="B7" s="170" t="s">
        <v>535</v>
      </c>
      <c r="C7" s="179"/>
      <c r="D7" s="179"/>
      <c r="E7" s="180"/>
      <c r="F7" s="180"/>
    </row>
    <row r="8" spans="1:11" x14ac:dyDescent="0.25">
      <c r="A8" s="171" t="s">
        <v>536</v>
      </c>
      <c r="B8" s="172" t="s">
        <v>537</v>
      </c>
      <c r="C8" s="179"/>
      <c r="D8" s="179"/>
      <c r="E8" s="180"/>
      <c r="F8" s="180"/>
    </row>
    <row r="9" spans="1:11" ht="25.5" x14ac:dyDescent="0.25">
      <c r="A9" s="174" t="s">
        <v>538</v>
      </c>
      <c r="B9" s="175" t="s">
        <v>539</v>
      </c>
      <c r="C9" s="179"/>
      <c r="D9" s="252">
        <f>D10</f>
        <v>6720303</v>
      </c>
      <c r="E9" s="252">
        <f>E10</f>
        <v>3465990.3000000003</v>
      </c>
      <c r="F9" s="252">
        <f>E9/D9*100</f>
        <v>51.574911131239176</v>
      </c>
      <c r="I9" s="242"/>
      <c r="K9" s="242"/>
    </row>
    <row r="10" spans="1:11" ht="15.75" x14ac:dyDescent="0.25">
      <c r="A10" s="176" t="s">
        <v>56</v>
      </c>
      <c r="B10" s="173" t="s">
        <v>55</v>
      </c>
      <c r="C10" s="178"/>
      <c r="D10" s="254">
        <f>D12+D14+D15+D17+D18+D19</f>
        <v>6720303</v>
      </c>
      <c r="E10" s="254">
        <f>E12+E15+E17+E19+E20</f>
        <v>3465990.3000000003</v>
      </c>
      <c r="F10" s="252">
        <f t="shared" ref="F10:F73" si="0">E10/D10*100</f>
        <v>51.574911131239176</v>
      </c>
    </row>
    <row r="11" spans="1:11" ht="15.75" x14ac:dyDescent="0.25">
      <c r="A11" s="177" t="s">
        <v>83</v>
      </c>
      <c r="B11" s="173" t="s">
        <v>84</v>
      </c>
      <c r="C11" s="178"/>
      <c r="D11" s="253"/>
      <c r="E11" s="254"/>
      <c r="F11" s="252"/>
    </row>
    <row r="12" spans="1:11" ht="15.75" x14ac:dyDescent="0.25">
      <c r="A12" s="181" t="s">
        <v>87</v>
      </c>
      <c r="B12" s="173" t="s">
        <v>88</v>
      </c>
      <c r="C12" s="182"/>
      <c r="D12" s="290">
        <v>5512296</v>
      </c>
      <c r="E12" s="256">
        <v>2867582.77</v>
      </c>
      <c r="F12" s="252">
        <f t="shared" si="0"/>
        <v>52.021567238043822</v>
      </c>
    </row>
    <row r="13" spans="1:11" ht="15.75" x14ac:dyDescent="0.25">
      <c r="A13" s="181" t="s">
        <v>375</v>
      </c>
      <c r="B13" s="173" t="s">
        <v>376</v>
      </c>
      <c r="C13" s="182"/>
      <c r="D13" s="255"/>
      <c r="E13" s="256"/>
      <c r="F13" s="252"/>
      <c r="K13" s="244"/>
    </row>
    <row r="14" spans="1:11" ht="15.75" x14ac:dyDescent="0.25">
      <c r="A14" s="181" t="s">
        <v>93</v>
      </c>
      <c r="B14" s="173" t="s">
        <v>92</v>
      </c>
      <c r="C14" s="182"/>
      <c r="D14" s="290">
        <v>30789</v>
      </c>
      <c r="E14" s="256"/>
      <c r="F14" s="252">
        <f t="shared" si="0"/>
        <v>0</v>
      </c>
    </row>
    <row r="15" spans="1:11" ht="15.75" x14ac:dyDescent="0.25">
      <c r="A15" s="181" t="s">
        <v>96</v>
      </c>
      <c r="B15" s="173" t="s">
        <v>97</v>
      </c>
      <c r="C15" s="182"/>
      <c r="D15" s="290">
        <v>1063198</v>
      </c>
      <c r="E15" s="256">
        <v>471503.81</v>
      </c>
      <c r="F15" s="252">
        <f t="shared" si="0"/>
        <v>44.347695349314051</v>
      </c>
    </row>
    <row r="16" spans="1:11" ht="15.75" x14ac:dyDescent="0.25">
      <c r="A16" s="177" t="s">
        <v>98</v>
      </c>
      <c r="B16" s="173" t="s">
        <v>99</v>
      </c>
      <c r="C16" s="178"/>
      <c r="D16" s="253"/>
      <c r="E16" s="254"/>
      <c r="F16" s="252"/>
    </row>
    <row r="17" spans="1:10" ht="25.5" x14ac:dyDescent="0.25">
      <c r="A17" s="181" t="s">
        <v>104</v>
      </c>
      <c r="B17" s="173" t="s">
        <v>105</v>
      </c>
      <c r="C17" s="182"/>
      <c r="D17" s="290">
        <v>92800</v>
      </c>
      <c r="E17" s="256">
        <v>46341.24</v>
      </c>
      <c r="F17" s="252">
        <f t="shared" si="0"/>
        <v>49.936681034482753</v>
      </c>
    </row>
    <row r="18" spans="1:10" ht="15.75" x14ac:dyDescent="0.25">
      <c r="A18" s="181" t="s">
        <v>134</v>
      </c>
      <c r="B18" s="173" t="s">
        <v>135</v>
      </c>
      <c r="C18" s="182"/>
      <c r="D18" s="290">
        <v>14500</v>
      </c>
      <c r="E18" s="256"/>
      <c r="F18" s="252">
        <f t="shared" si="0"/>
        <v>0</v>
      </c>
    </row>
    <row r="19" spans="1:10" ht="15.75" x14ac:dyDescent="0.25">
      <c r="A19" s="181" t="s">
        <v>155</v>
      </c>
      <c r="B19" s="173" t="s">
        <v>156</v>
      </c>
      <c r="C19" s="182"/>
      <c r="D19" s="290">
        <v>6720</v>
      </c>
      <c r="E19" s="257">
        <f>672+A19</f>
        <v>3967</v>
      </c>
      <c r="F19" s="252">
        <f t="shared" si="0"/>
        <v>59.032738095238088</v>
      </c>
      <c r="I19" s="242"/>
    </row>
    <row r="20" spans="1:10" ht="15.75" x14ac:dyDescent="0.25">
      <c r="A20" s="177" t="s">
        <v>209</v>
      </c>
      <c r="B20" s="173" t="s">
        <v>210</v>
      </c>
      <c r="C20" s="178"/>
      <c r="D20" s="253"/>
      <c r="E20" s="258">
        <v>76595.48</v>
      </c>
      <c r="F20" s="252"/>
    </row>
    <row r="21" spans="1:10" ht="15.75" x14ac:dyDescent="0.25">
      <c r="A21" s="181" t="s">
        <v>213</v>
      </c>
      <c r="B21" s="173" t="s">
        <v>214</v>
      </c>
      <c r="C21" s="182"/>
      <c r="D21" s="255"/>
      <c r="E21" s="256"/>
      <c r="F21" s="252"/>
    </row>
    <row r="22" spans="1:10" ht="15.75" x14ac:dyDescent="0.25">
      <c r="A22" s="174" t="s">
        <v>542</v>
      </c>
      <c r="B22" s="175" t="s">
        <v>543</v>
      </c>
      <c r="C22" s="179"/>
      <c r="D22" s="251"/>
      <c r="E22" s="252"/>
      <c r="F22" s="252"/>
    </row>
    <row r="23" spans="1:10" ht="15.75" x14ac:dyDescent="0.25">
      <c r="A23" s="176" t="s">
        <v>56</v>
      </c>
      <c r="B23" s="173" t="s">
        <v>55</v>
      </c>
      <c r="C23" s="178"/>
      <c r="D23" s="253"/>
      <c r="E23" s="254">
        <f>E24</f>
        <v>202.87</v>
      </c>
      <c r="F23" s="252"/>
    </row>
    <row r="24" spans="1:10" ht="15.75" x14ac:dyDescent="0.25">
      <c r="A24" s="177" t="s">
        <v>83</v>
      </c>
      <c r="B24" s="173" t="s">
        <v>84</v>
      </c>
      <c r="C24" s="178"/>
      <c r="D24" s="253"/>
      <c r="E24" s="254">
        <f>E25</f>
        <v>202.87</v>
      </c>
      <c r="F24" s="252"/>
    </row>
    <row r="25" spans="1:10" ht="15.75" x14ac:dyDescent="0.25">
      <c r="A25" s="181" t="s">
        <v>87</v>
      </c>
      <c r="B25" s="173" t="s">
        <v>88</v>
      </c>
      <c r="C25" s="182"/>
      <c r="D25" s="255"/>
      <c r="E25" s="256">
        <v>202.87</v>
      </c>
      <c r="F25" s="252"/>
    </row>
    <row r="26" spans="1:10" ht="25.5" x14ac:dyDescent="0.25">
      <c r="A26" s="174" t="s">
        <v>544</v>
      </c>
      <c r="B26" s="175" t="s">
        <v>545</v>
      </c>
      <c r="C26" s="179"/>
      <c r="D26" s="252">
        <f>D33+D60+D63+D71</f>
        <v>829794</v>
      </c>
      <c r="E26" s="252">
        <f>E27</f>
        <v>977161.00999999989</v>
      </c>
      <c r="F26" s="252">
        <f t="shared" si="0"/>
        <v>117.75946921766123</v>
      </c>
      <c r="J26" s="242"/>
    </row>
    <row r="27" spans="1:10" ht="15.75" x14ac:dyDescent="0.25">
      <c r="A27" s="176" t="s">
        <v>56</v>
      </c>
      <c r="B27" s="173" t="s">
        <v>55</v>
      </c>
      <c r="C27" s="178"/>
      <c r="D27" s="253"/>
      <c r="E27" s="254">
        <f>E33+E60+E71</f>
        <v>977161.00999999989</v>
      </c>
      <c r="F27" s="252"/>
    </row>
    <row r="28" spans="1:10" ht="15.75" x14ac:dyDescent="0.25">
      <c r="A28" s="177" t="s">
        <v>83</v>
      </c>
      <c r="B28" s="173" t="s">
        <v>84</v>
      </c>
      <c r="C28" s="178"/>
      <c r="D28" s="253"/>
      <c r="E28" s="254"/>
      <c r="F28" s="252"/>
    </row>
    <row r="29" spans="1:10" ht="15.75" x14ac:dyDescent="0.25">
      <c r="A29" s="181" t="s">
        <v>87</v>
      </c>
      <c r="B29" s="173" t="s">
        <v>88</v>
      </c>
      <c r="C29" s="182"/>
      <c r="D29" s="255"/>
      <c r="E29" s="256"/>
      <c r="F29" s="252"/>
    </row>
    <row r="30" spans="1:10" ht="15.75" x14ac:dyDescent="0.25">
      <c r="A30" s="181" t="s">
        <v>89</v>
      </c>
      <c r="B30" s="173" t="s">
        <v>90</v>
      </c>
      <c r="C30" s="182"/>
      <c r="D30" s="255"/>
      <c r="E30" s="256"/>
      <c r="F30" s="252"/>
    </row>
    <row r="31" spans="1:10" ht="15.75" x14ac:dyDescent="0.25">
      <c r="A31" s="181" t="s">
        <v>93</v>
      </c>
      <c r="B31" s="173" t="s">
        <v>92</v>
      </c>
      <c r="C31" s="182"/>
      <c r="D31" s="255"/>
      <c r="E31" s="256"/>
      <c r="F31" s="252"/>
    </row>
    <row r="32" spans="1:10" ht="15.75" x14ac:dyDescent="0.25">
      <c r="A32" s="181" t="s">
        <v>96</v>
      </c>
      <c r="B32" s="173" t="s">
        <v>97</v>
      </c>
      <c r="C32" s="182"/>
      <c r="D32" s="255"/>
      <c r="E32" s="256"/>
      <c r="F32" s="252"/>
    </row>
    <row r="33" spans="1:9" ht="15.75" x14ac:dyDescent="0.25">
      <c r="A33" s="177" t="s">
        <v>98</v>
      </c>
      <c r="B33" s="173" t="s">
        <v>99</v>
      </c>
      <c r="C33" s="178"/>
      <c r="D33" s="254">
        <f>D34+D36+D38+D40+D41+D42+D43+D44+D45+D46+D47+D48+D50+D51+D52+D53+D55+D57+D58+D59</f>
        <v>803895</v>
      </c>
      <c r="E33" s="254">
        <f>E34+E36+E40+E41+E42+E44+E45+E46+E47+E48+E50+E51+E52+E53+E55+E57+E59+E38</f>
        <v>957641.5199999999</v>
      </c>
      <c r="F33" s="252">
        <f t="shared" si="0"/>
        <v>119.12519918646092</v>
      </c>
      <c r="H33" s="243"/>
      <c r="I33" s="242"/>
    </row>
    <row r="34" spans="1:9" ht="15.75" x14ac:dyDescent="0.25">
      <c r="A34" s="181" t="s">
        <v>102</v>
      </c>
      <c r="B34" s="173" t="s">
        <v>103</v>
      </c>
      <c r="C34" s="182"/>
      <c r="D34" s="256">
        <v>7100</v>
      </c>
      <c r="E34" s="256">
        <v>2384.73</v>
      </c>
      <c r="F34" s="252">
        <f t="shared" si="0"/>
        <v>33.587746478873235</v>
      </c>
    </row>
    <row r="35" spans="1:9" ht="25.5" x14ac:dyDescent="0.25">
      <c r="A35" s="181" t="s">
        <v>104</v>
      </c>
      <c r="B35" s="173" t="s">
        <v>105</v>
      </c>
      <c r="C35" s="182"/>
      <c r="D35" s="255"/>
      <c r="E35" s="256"/>
      <c r="F35" s="252"/>
    </row>
    <row r="36" spans="1:9" ht="15.75" x14ac:dyDescent="0.25">
      <c r="A36" s="181" t="s">
        <v>106</v>
      </c>
      <c r="B36" s="173" t="s">
        <v>107</v>
      </c>
      <c r="C36" s="182"/>
      <c r="D36" s="290">
        <v>3000</v>
      </c>
      <c r="E36" s="256">
        <v>901.25</v>
      </c>
      <c r="F36" s="252">
        <f t="shared" si="0"/>
        <v>30.041666666666668</v>
      </c>
    </row>
    <row r="37" spans="1:9" ht="15.75" x14ac:dyDescent="0.25">
      <c r="A37" s="181" t="s">
        <v>108</v>
      </c>
      <c r="B37" s="173" t="s">
        <v>109</v>
      </c>
      <c r="C37" s="182"/>
      <c r="D37" s="255"/>
      <c r="E37" s="256"/>
      <c r="F37" s="252"/>
    </row>
    <row r="38" spans="1:9" ht="15.75" x14ac:dyDescent="0.25">
      <c r="A38" s="181" t="s">
        <v>112</v>
      </c>
      <c r="B38" s="173" t="s">
        <v>113</v>
      </c>
      <c r="C38" s="182"/>
      <c r="D38" s="290">
        <v>37000</v>
      </c>
      <c r="E38" s="256">
        <v>21040.07</v>
      </c>
      <c r="F38" s="252">
        <f t="shared" si="0"/>
        <v>56.865054054054056</v>
      </c>
    </row>
    <row r="39" spans="1:9" ht="15.75" x14ac:dyDescent="0.25">
      <c r="A39" s="181" t="s">
        <v>381</v>
      </c>
      <c r="B39" s="173" t="s">
        <v>382</v>
      </c>
      <c r="C39" s="182"/>
      <c r="D39" s="255"/>
      <c r="E39" s="256"/>
      <c r="F39" s="252"/>
    </row>
    <row r="40" spans="1:9" ht="15.75" x14ac:dyDescent="0.25">
      <c r="A40" s="181" t="s">
        <v>114</v>
      </c>
      <c r="B40" s="173" t="s">
        <v>115</v>
      </c>
      <c r="C40" s="182"/>
      <c r="D40" s="290">
        <v>125390</v>
      </c>
      <c r="E40" s="256">
        <v>145260.99</v>
      </c>
      <c r="F40" s="252">
        <f t="shared" si="0"/>
        <v>115.84734827338703</v>
      </c>
      <c r="H40" s="242"/>
      <c r="I40" s="242"/>
    </row>
    <row r="41" spans="1:9" ht="25.5" x14ac:dyDescent="0.25">
      <c r="A41" s="181" t="s">
        <v>116</v>
      </c>
      <c r="B41" s="173" t="s">
        <v>117</v>
      </c>
      <c r="C41" s="182"/>
      <c r="D41" s="290">
        <v>40000</v>
      </c>
      <c r="E41" s="256">
        <v>43850.35</v>
      </c>
      <c r="F41" s="252">
        <f t="shared" si="0"/>
        <v>109.62587500000001</v>
      </c>
    </row>
    <row r="42" spans="1:9" ht="15.75" x14ac:dyDescent="0.25">
      <c r="A42" s="181" t="s">
        <v>118</v>
      </c>
      <c r="B42" s="173" t="s">
        <v>119</v>
      </c>
      <c r="C42" s="182"/>
      <c r="D42" s="290">
        <v>1000</v>
      </c>
      <c r="E42" s="256">
        <v>1744.11</v>
      </c>
      <c r="F42" s="252">
        <f t="shared" si="0"/>
        <v>174.41099999999997</v>
      </c>
    </row>
    <row r="43" spans="1:9" ht="15.75" x14ac:dyDescent="0.25">
      <c r="A43" s="181" t="s">
        <v>120</v>
      </c>
      <c r="B43" s="173" t="s">
        <v>121</v>
      </c>
      <c r="C43" s="182"/>
      <c r="D43" s="290">
        <v>3500</v>
      </c>
      <c r="E43" s="256"/>
      <c r="F43" s="252">
        <f t="shared" si="0"/>
        <v>0</v>
      </c>
    </row>
    <row r="44" spans="1:9" ht="15.75" x14ac:dyDescent="0.25">
      <c r="A44" s="181" t="s">
        <v>124</v>
      </c>
      <c r="B44" s="173" t="s">
        <v>125</v>
      </c>
      <c r="C44" s="182"/>
      <c r="D44" s="290">
        <v>15000</v>
      </c>
      <c r="E44" s="256">
        <v>7155.16</v>
      </c>
      <c r="F44" s="252">
        <f t="shared" si="0"/>
        <v>47.701066666666662</v>
      </c>
    </row>
    <row r="45" spans="1:9" ht="15.75" x14ac:dyDescent="0.25">
      <c r="A45" s="181" t="s">
        <v>126</v>
      </c>
      <c r="B45" s="173" t="s">
        <v>127</v>
      </c>
      <c r="C45" s="182"/>
      <c r="D45" s="290">
        <v>120000</v>
      </c>
      <c r="E45" s="256">
        <v>44974.41</v>
      </c>
      <c r="F45" s="252">
        <f t="shared" si="0"/>
        <v>37.478675000000003</v>
      </c>
    </row>
    <row r="46" spans="1:9" ht="15.75" x14ac:dyDescent="0.25">
      <c r="A46" s="181" t="s">
        <v>128</v>
      </c>
      <c r="B46" s="173" t="s">
        <v>129</v>
      </c>
      <c r="C46" s="182"/>
      <c r="D46" s="290">
        <v>10000</v>
      </c>
      <c r="E46" s="256">
        <v>2340</v>
      </c>
      <c r="F46" s="252">
        <f t="shared" si="0"/>
        <v>23.400000000000002</v>
      </c>
    </row>
    <row r="47" spans="1:9" ht="15.75" x14ac:dyDescent="0.25">
      <c r="A47" s="181" t="s">
        <v>130</v>
      </c>
      <c r="B47" s="173" t="s">
        <v>131</v>
      </c>
      <c r="C47" s="182"/>
      <c r="D47" s="290">
        <v>30000</v>
      </c>
      <c r="E47" s="256">
        <v>44279.590000000222</v>
      </c>
      <c r="F47" s="252">
        <f t="shared" si="0"/>
        <v>147.59863333333408</v>
      </c>
      <c r="H47" s="242"/>
    </row>
    <row r="48" spans="1:9" ht="15.75" x14ac:dyDescent="0.25">
      <c r="A48" s="181" t="s">
        <v>132</v>
      </c>
      <c r="B48" s="173" t="s">
        <v>133</v>
      </c>
      <c r="C48" s="182"/>
      <c r="D48" s="290">
        <v>23500</v>
      </c>
      <c r="E48" s="256">
        <v>9136.59</v>
      </c>
      <c r="F48" s="252">
        <f t="shared" si="0"/>
        <v>38.879106382978726</v>
      </c>
    </row>
    <row r="49" spans="1:9" ht="15.75" x14ac:dyDescent="0.25">
      <c r="A49" s="181" t="s">
        <v>134</v>
      </c>
      <c r="B49" s="173" t="s">
        <v>135</v>
      </c>
      <c r="C49" s="182"/>
      <c r="D49" s="255"/>
      <c r="E49" s="256"/>
      <c r="F49" s="252"/>
      <c r="I49" s="242"/>
    </row>
    <row r="50" spans="1:9" ht="15.75" x14ac:dyDescent="0.25">
      <c r="A50" s="181" t="s">
        <v>136</v>
      </c>
      <c r="B50" s="173" t="s">
        <v>137</v>
      </c>
      <c r="C50" s="182"/>
      <c r="D50" s="290">
        <v>287605</v>
      </c>
      <c r="E50" s="256">
        <v>594650.7899999998</v>
      </c>
      <c r="F50" s="252">
        <f t="shared" si="0"/>
        <v>206.75954520957558</v>
      </c>
    </row>
    <row r="51" spans="1:9" ht="15.75" x14ac:dyDescent="0.25">
      <c r="A51" s="181" t="s">
        <v>138</v>
      </c>
      <c r="B51" s="173" t="s">
        <v>139</v>
      </c>
      <c r="C51" s="182"/>
      <c r="D51" s="290">
        <v>11000</v>
      </c>
      <c r="E51" s="256">
        <v>6150.31</v>
      </c>
      <c r="F51" s="252">
        <f t="shared" si="0"/>
        <v>55.911909090909099</v>
      </c>
      <c r="G51" s="242"/>
    </row>
    <row r="52" spans="1:9" ht="15.75" x14ac:dyDescent="0.25">
      <c r="A52" s="181" t="s">
        <v>140</v>
      </c>
      <c r="B52" s="173" t="s">
        <v>141</v>
      </c>
      <c r="C52" s="182"/>
      <c r="D52" s="290">
        <v>20000</v>
      </c>
      <c r="E52" s="256">
        <v>16053.08</v>
      </c>
      <c r="F52" s="252">
        <f t="shared" si="0"/>
        <v>80.2654</v>
      </c>
    </row>
    <row r="53" spans="1:9" ht="25.5" x14ac:dyDescent="0.25">
      <c r="A53" s="181" t="s">
        <v>144</v>
      </c>
      <c r="B53" s="173" t="s">
        <v>143</v>
      </c>
      <c r="C53" s="182"/>
      <c r="D53" s="290">
        <v>2800</v>
      </c>
      <c r="E53" s="256">
        <v>188.94</v>
      </c>
      <c r="F53" s="252">
        <f t="shared" si="0"/>
        <v>6.7478571428571428</v>
      </c>
    </row>
    <row r="54" spans="1:9" ht="25.5" x14ac:dyDescent="0.25">
      <c r="A54" s="181" t="s">
        <v>147</v>
      </c>
      <c r="B54" s="173" t="s">
        <v>148</v>
      </c>
      <c r="C54" s="182"/>
      <c r="D54" s="255"/>
      <c r="E54" s="256"/>
      <c r="F54" s="252"/>
    </row>
    <row r="55" spans="1:9" ht="15.75" x14ac:dyDescent="0.25">
      <c r="A55" s="181" t="s">
        <v>149</v>
      </c>
      <c r="B55" s="173" t="s">
        <v>150</v>
      </c>
      <c r="C55" s="182"/>
      <c r="D55" s="290">
        <v>60000</v>
      </c>
      <c r="E55" s="256">
        <v>15423.87</v>
      </c>
      <c r="F55" s="252">
        <f t="shared" si="0"/>
        <v>25.706450000000004</v>
      </c>
    </row>
    <row r="56" spans="1:9" ht="15.75" x14ac:dyDescent="0.25">
      <c r="A56" s="181" t="s">
        <v>151</v>
      </c>
      <c r="B56" s="173" t="s">
        <v>152</v>
      </c>
      <c r="C56" s="182"/>
      <c r="D56" s="255"/>
      <c r="E56" s="256"/>
      <c r="F56" s="252"/>
    </row>
    <row r="57" spans="1:9" ht="15.75" x14ac:dyDescent="0.25">
      <c r="A57" s="181" t="s">
        <v>153</v>
      </c>
      <c r="B57" s="173" t="s">
        <v>154</v>
      </c>
      <c r="C57" s="182"/>
      <c r="D57" s="290">
        <v>5000</v>
      </c>
      <c r="E57" s="256">
        <v>1686.28</v>
      </c>
      <c r="F57" s="252">
        <f t="shared" si="0"/>
        <v>33.7256</v>
      </c>
    </row>
    <row r="58" spans="1:9" ht="15.75" x14ac:dyDescent="0.25">
      <c r="A58" s="181" t="s">
        <v>155</v>
      </c>
      <c r="B58" s="173" t="s">
        <v>156</v>
      </c>
      <c r="C58" s="182"/>
      <c r="D58" s="290">
        <v>500</v>
      </c>
      <c r="E58" s="256"/>
      <c r="F58" s="252">
        <f t="shared" si="0"/>
        <v>0</v>
      </c>
    </row>
    <row r="59" spans="1:9" ht="15.75" x14ac:dyDescent="0.25">
      <c r="A59" s="181" t="s">
        <v>159</v>
      </c>
      <c r="B59" s="173" t="s">
        <v>146</v>
      </c>
      <c r="C59" s="182"/>
      <c r="D59" s="290">
        <v>1500</v>
      </c>
      <c r="E59" s="256">
        <v>421</v>
      </c>
      <c r="F59" s="252">
        <f t="shared" si="0"/>
        <v>28.066666666666666</v>
      </c>
    </row>
    <row r="60" spans="1:9" ht="15.75" x14ac:dyDescent="0.25">
      <c r="A60" s="177" t="s">
        <v>160</v>
      </c>
      <c r="B60" s="173" t="s">
        <v>161</v>
      </c>
      <c r="C60" s="178"/>
      <c r="D60" s="291">
        <f>D61+D62</f>
        <v>1772</v>
      </c>
      <c r="E60" s="254">
        <f>E61+E62</f>
        <v>788.17</v>
      </c>
      <c r="F60" s="252">
        <f t="shared" si="0"/>
        <v>44.479119638826184</v>
      </c>
    </row>
    <row r="61" spans="1:9" ht="15.75" x14ac:dyDescent="0.25">
      <c r="A61" s="181" t="s">
        <v>164</v>
      </c>
      <c r="B61" s="173" t="s">
        <v>165</v>
      </c>
      <c r="C61" s="182"/>
      <c r="D61" s="290">
        <v>1400</v>
      </c>
      <c r="E61" s="256">
        <v>676.52</v>
      </c>
      <c r="F61" s="252">
        <f t="shared" si="0"/>
        <v>48.322857142857139</v>
      </c>
    </row>
    <row r="62" spans="1:9" ht="15.75" x14ac:dyDescent="0.25">
      <c r="A62" s="181" t="s">
        <v>393</v>
      </c>
      <c r="B62" s="173" t="s">
        <v>394</v>
      </c>
      <c r="C62" s="182"/>
      <c r="D62" s="290">
        <v>372</v>
      </c>
      <c r="E62" s="256">
        <v>111.65</v>
      </c>
      <c r="F62" s="252">
        <f t="shared" si="0"/>
        <v>30.013440860215056</v>
      </c>
    </row>
    <row r="63" spans="1:9" ht="25.5" x14ac:dyDescent="0.25">
      <c r="A63" s="177" t="s">
        <v>203</v>
      </c>
      <c r="B63" s="173" t="s">
        <v>204</v>
      </c>
      <c r="C63" s="178"/>
      <c r="D63" s="291">
        <v>165</v>
      </c>
      <c r="E63" s="254"/>
      <c r="F63" s="252">
        <f t="shared" si="0"/>
        <v>0</v>
      </c>
    </row>
    <row r="64" spans="1:9" ht="15.75" x14ac:dyDescent="0.25">
      <c r="A64" s="181" t="s">
        <v>207</v>
      </c>
      <c r="B64" s="173" t="s">
        <v>208</v>
      </c>
      <c r="C64" s="182"/>
      <c r="D64" s="290">
        <v>165</v>
      </c>
      <c r="E64" s="256"/>
      <c r="F64" s="252">
        <f t="shared" si="0"/>
        <v>0</v>
      </c>
    </row>
    <row r="65" spans="1:6" ht="15.75" x14ac:dyDescent="0.25">
      <c r="A65" s="181" t="s">
        <v>412</v>
      </c>
      <c r="B65" s="173" t="s">
        <v>413</v>
      </c>
      <c r="C65" s="182"/>
      <c r="D65" s="255"/>
      <c r="E65" s="256"/>
      <c r="F65" s="252"/>
    </row>
    <row r="66" spans="1:6" ht="15.75" x14ac:dyDescent="0.25">
      <c r="A66" s="177" t="s">
        <v>209</v>
      </c>
      <c r="B66" s="173" t="s">
        <v>210</v>
      </c>
      <c r="C66" s="178"/>
      <c r="D66" s="253"/>
      <c r="E66" s="254"/>
      <c r="F66" s="252"/>
    </row>
    <row r="67" spans="1:6" ht="15.75" x14ac:dyDescent="0.25">
      <c r="A67" s="181" t="s">
        <v>213</v>
      </c>
      <c r="B67" s="173" t="s">
        <v>214</v>
      </c>
      <c r="C67" s="182"/>
      <c r="D67" s="255"/>
      <c r="E67" s="256"/>
      <c r="F67" s="252"/>
    </row>
    <row r="68" spans="1:6" ht="25.5" x14ac:dyDescent="0.25">
      <c r="A68" s="177" t="s">
        <v>59</v>
      </c>
      <c r="B68" s="173" t="s">
        <v>228</v>
      </c>
      <c r="C68" s="178"/>
      <c r="D68" s="253"/>
      <c r="E68" s="254"/>
      <c r="F68" s="252"/>
    </row>
    <row r="69" spans="1:6" ht="15.75" x14ac:dyDescent="0.25">
      <c r="A69" s="181" t="s">
        <v>231</v>
      </c>
      <c r="B69" s="173" t="s">
        <v>232</v>
      </c>
      <c r="C69" s="182"/>
      <c r="D69" s="255"/>
      <c r="E69" s="256"/>
      <c r="F69" s="252"/>
    </row>
    <row r="70" spans="1:6" ht="15.75" x14ac:dyDescent="0.25">
      <c r="A70" s="181" t="s">
        <v>430</v>
      </c>
      <c r="B70" s="173" t="s">
        <v>348</v>
      </c>
      <c r="C70" s="182"/>
      <c r="D70" s="255"/>
      <c r="E70" s="256"/>
      <c r="F70" s="252"/>
    </row>
    <row r="71" spans="1:6" ht="25.5" x14ac:dyDescent="0.25">
      <c r="A71" s="177" t="s">
        <v>233</v>
      </c>
      <c r="B71" s="173" t="s">
        <v>234</v>
      </c>
      <c r="C71" s="178"/>
      <c r="D71" s="254">
        <f>D73+D74+D78+D80</f>
        <v>23962</v>
      </c>
      <c r="E71" s="254">
        <f>E73+E75+E78+E80</f>
        <v>18731.32</v>
      </c>
      <c r="F71" s="252">
        <f t="shared" si="0"/>
        <v>78.170937317419245</v>
      </c>
    </row>
    <row r="72" spans="1:6" ht="15.75" x14ac:dyDescent="0.25">
      <c r="A72" s="181" t="s">
        <v>237</v>
      </c>
      <c r="B72" s="173" t="s">
        <v>238</v>
      </c>
      <c r="C72" s="182"/>
      <c r="D72" s="255"/>
      <c r="E72" s="256"/>
      <c r="F72" s="252"/>
    </row>
    <row r="73" spans="1:6" ht="15.75" x14ac:dyDescent="0.25">
      <c r="A73" s="181" t="s">
        <v>241</v>
      </c>
      <c r="B73" s="173" t="s">
        <v>242</v>
      </c>
      <c r="C73" s="182"/>
      <c r="D73" s="290">
        <v>5000</v>
      </c>
      <c r="E73" s="256">
        <v>4050</v>
      </c>
      <c r="F73" s="252">
        <f t="shared" si="0"/>
        <v>81</v>
      </c>
    </row>
    <row r="74" spans="1:6" ht="15.75" x14ac:dyDescent="0.25">
      <c r="A74" s="181" t="s">
        <v>436</v>
      </c>
      <c r="B74" s="173" t="s">
        <v>437</v>
      </c>
      <c r="C74" s="182"/>
      <c r="D74" s="290">
        <v>5000</v>
      </c>
      <c r="E74" s="256"/>
      <c r="F74" s="252">
        <f t="shared" ref="F74:F80" si="1">E74/D74*100</f>
        <v>0</v>
      </c>
    </row>
    <row r="75" spans="1:6" ht="15.75" x14ac:dyDescent="0.25">
      <c r="A75" s="181" t="s">
        <v>438</v>
      </c>
      <c r="B75" s="173" t="s">
        <v>439</v>
      </c>
      <c r="C75" s="182"/>
      <c r="D75" s="255"/>
      <c r="E75" s="256">
        <v>2565</v>
      </c>
      <c r="F75" s="252"/>
    </row>
    <row r="76" spans="1:6" ht="15.75" x14ac:dyDescent="0.25">
      <c r="A76" s="181" t="s">
        <v>243</v>
      </c>
      <c r="B76" s="173" t="s">
        <v>244</v>
      </c>
      <c r="C76" s="182"/>
      <c r="D76" s="255"/>
      <c r="E76" s="256"/>
      <c r="F76" s="252"/>
    </row>
    <row r="77" spans="1:6" ht="15.75" x14ac:dyDescent="0.25">
      <c r="A77" s="181" t="s">
        <v>440</v>
      </c>
      <c r="B77" s="173" t="s">
        <v>441</v>
      </c>
      <c r="C77" s="182"/>
      <c r="D77" s="255"/>
      <c r="E77" s="256"/>
      <c r="F77" s="252"/>
    </row>
    <row r="78" spans="1:6" ht="15.75" x14ac:dyDescent="0.25">
      <c r="A78" s="181" t="s">
        <v>442</v>
      </c>
      <c r="B78" s="173" t="s">
        <v>360</v>
      </c>
      <c r="C78" s="182"/>
      <c r="D78" s="290">
        <v>10000</v>
      </c>
      <c r="E78" s="256">
        <v>8018.14</v>
      </c>
      <c r="F78" s="252">
        <f t="shared" si="1"/>
        <v>80.181399999999996</v>
      </c>
    </row>
    <row r="79" spans="1:6" ht="15.75" x14ac:dyDescent="0.25">
      <c r="A79" s="181" t="s">
        <v>443</v>
      </c>
      <c r="B79" s="173" t="s">
        <v>362</v>
      </c>
      <c r="C79" s="182"/>
      <c r="D79" s="255"/>
      <c r="E79" s="256"/>
      <c r="F79" s="252"/>
    </row>
    <row r="80" spans="1:6" ht="15.75" x14ac:dyDescent="0.25">
      <c r="A80" s="181" t="s">
        <v>450</v>
      </c>
      <c r="B80" s="173" t="s">
        <v>451</v>
      </c>
      <c r="C80" s="182"/>
      <c r="D80" s="290">
        <v>3962</v>
      </c>
      <c r="E80" s="256">
        <v>4098.18</v>
      </c>
      <c r="F80" s="252">
        <f t="shared" si="1"/>
        <v>103.43715295305402</v>
      </c>
    </row>
    <row r="81" spans="1:6" ht="15.75" x14ac:dyDescent="0.25">
      <c r="A81" s="181" t="s">
        <v>247</v>
      </c>
      <c r="B81" s="173" t="s">
        <v>248</v>
      </c>
      <c r="C81" s="182"/>
      <c r="D81" s="255"/>
      <c r="E81" s="256"/>
      <c r="F81" s="252"/>
    </row>
    <row r="82" spans="1:6" ht="25.5" x14ac:dyDescent="0.25">
      <c r="A82" s="177" t="s">
        <v>249</v>
      </c>
      <c r="B82" s="173" t="s">
        <v>250</v>
      </c>
      <c r="C82" s="178"/>
      <c r="D82" s="253"/>
      <c r="E82" s="254"/>
      <c r="F82" s="252"/>
    </row>
    <row r="83" spans="1:6" ht="15.75" x14ac:dyDescent="0.25">
      <c r="A83" s="181" t="s">
        <v>253</v>
      </c>
      <c r="B83" s="173" t="s">
        <v>252</v>
      </c>
      <c r="C83" s="182"/>
      <c r="D83" s="255"/>
      <c r="E83" s="256"/>
      <c r="F83" s="252"/>
    </row>
    <row r="84" spans="1:6" ht="25.5" x14ac:dyDescent="0.25">
      <c r="A84" s="174" t="s">
        <v>546</v>
      </c>
      <c r="B84" s="175" t="s">
        <v>547</v>
      </c>
      <c r="C84" s="179"/>
      <c r="D84" s="251" t="s">
        <v>580</v>
      </c>
      <c r="E84" s="254">
        <f>E177</f>
        <v>10177.549999999999</v>
      </c>
      <c r="F84" s="252" t="s">
        <v>580</v>
      </c>
    </row>
    <row r="85" spans="1:6" ht="15.75" x14ac:dyDescent="0.25">
      <c r="A85" s="176" t="s">
        <v>83</v>
      </c>
      <c r="B85" s="173" t="s">
        <v>485</v>
      </c>
      <c r="C85" s="178"/>
      <c r="D85" s="253"/>
      <c r="E85" s="254"/>
      <c r="F85" s="252"/>
    </row>
    <row r="86" spans="1:6" ht="15.75" x14ac:dyDescent="0.25">
      <c r="A86" s="177" t="s">
        <v>83</v>
      </c>
      <c r="B86" s="173" t="s">
        <v>84</v>
      </c>
      <c r="C86" s="178"/>
      <c r="D86" s="253"/>
      <c r="E86" s="254"/>
      <c r="F86" s="252"/>
    </row>
    <row r="87" spans="1:6" ht="15.75" x14ac:dyDescent="0.25">
      <c r="A87" s="181" t="s">
        <v>96</v>
      </c>
      <c r="B87" s="173" t="s">
        <v>97</v>
      </c>
      <c r="C87" s="182"/>
      <c r="D87" s="255"/>
      <c r="E87" s="256"/>
      <c r="F87" s="252"/>
    </row>
    <row r="88" spans="1:6" ht="15.75" x14ac:dyDescent="0.25">
      <c r="A88" s="177" t="s">
        <v>98</v>
      </c>
      <c r="B88" s="173" t="s">
        <v>99</v>
      </c>
      <c r="C88" s="178"/>
      <c r="D88" s="253"/>
      <c r="E88" s="254"/>
      <c r="F88" s="252"/>
    </row>
    <row r="89" spans="1:6" ht="15.75" x14ac:dyDescent="0.25">
      <c r="A89" s="181" t="s">
        <v>381</v>
      </c>
      <c r="B89" s="173" t="s">
        <v>382</v>
      </c>
      <c r="C89" s="182"/>
      <c r="D89" s="255"/>
      <c r="E89" s="256"/>
      <c r="F89" s="252"/>
    </row>
    <row r="90" spans="1:6" ht="15.75" x14ac:dyDescent="0.25">
      <c r="A90" s="181" t="s">
        <v>136</v>
      </c>
      <c r="B90" s="173" t="s">
        <v>137</v>
      </c>
      <c r="C90" s="182"/>
      <c r="D90" s="255"/>
      <c r="E90" s="256"/>
      <c r="F90" s="252"/>
    </row>
    <row r="91" spans="1:6" ht="15.75" x14ac:dyDescent="0.25">
      <c r="A91" s="181" t="s">
        <v>140</v>
      </c>
      <c r="B91" s="173" t="s">
        <v>141</v>
      </c>
      <c r="C91" s="182"/>
      <c r="D91" s="255"/>
      <c r="E91" s="256"/>
      <c r="F91" s="252"/>
    </row>
    <row r="92" spans="1:6" ht="25.5" x14ac:dyDescent="0.25">
      <c r="A92" s="177" t="s">
        <v>175</v>
      </c>
      <c r="B92" s="173" t="s">
        <v>176</v>
      </c>
      <c r="C92" s="178"/>
      <c r="D92" s="253"/>
      <c r="E92" s="254"/>
      <c r="F92" s="252"/>
    </row>
    <row r="93" spans="1:6" ht="38.25" x14ac:dyDescent="0.25">
      <c r="A93" s="181" t="s">
        <v>405</v>
      </c>
      <c r="B93" s="173" t="s">
        <v>292</v>
      </c>
      <c r="C93" s="182"/>
      <c r="D93" s="255"/>
      <c r="E93" s="256"/>
      <c r="F93" s="252"/>
    </row>
    <row r="94" spans="1:6" ht="15.75" x14ac:dyDescent="0.25">
      <c r="A94" s="176" t="s">
        <v>60</v>
      </c>
      <c r="B94" s="173" t="s">
        <v>61</v>
      </c>
      <c r="C94" s="178"/>
      <c r="D94" s="253"/>
      <c r="E94" s="254"/>
      <c r="F94" s="252"/>
    </row>
    <row r="95" spans="1:6" ht="15.75" x14ac:dyDescent="0.25">
      <c r="A95" s="177" t="s">
        <v>83</v>
      </c>
      <c r="B95" s="173" t="s">
        <v>84</v>
      </c>
      <c r="C95" s="178"/>
      <c r="D95" s="253"/>
      <c r="E95" s="254"/>
      <c r="F95" s="252"/>
    </row>
    <row r="96" spans="1:6" ht="15.75" x14ac:dyDescent="0.25">
      <c r="A96" s="181" t="s">
        <v>87</v>
      </c>
      <c r="B96" s="173" t="s">
        <v>88</v>
      </c>
      <c r="C96" s="182"/>
      <c r="D96" s="255"/>
      <c r="E96" s="256"/>
      <c r="F96" s="252"/>
    </row>
    <row r="97" spans="1:6" ht="15.75" x14ac:dyDescent="0.25">
      <c r="A97" s="181" t="s">
        <v>93</v>
      </c>
      <c r="B97" s="173" t="s">
        <v>92</v>
      </c>
      <c r="C97" s="182"/>
      <c r="D97" s="255"/>
      <c r="E97" s="256"/>
      <c r="F97" s="252"/>
    </row>
    <row r="98" spans="1:6" ht="15.75" x14ac:dyDescent="0.25">
      <c r="A98" s="181" t="s">
        <v>96</v>
      </c>
      <c r="B98" s="173" t="s">
        <v>97</v>
      </c>
      <c r="C98" s="182"/>
      <c r="D98" s="255"/>
      <c r="E98" s="256"/>
      <c r="F98" s="252"/>
    </row>
    <row r="99" spans="1:6" ht="15.75" x14ac:dyDescent="0.25">
      <c r="A99" s="177" t="s">
        <v>98</v>
      </c>
      <c r="B99" s="173" t="s">
        <v>99</v>
      </c>
      <c r="C99" s="178"/>
      <c r="D99" s="253"/>
      <c r="E99" s="254"/>
      <c r="F99" s="252"/>
    </row>
    <row r="100" spans="1:6" ht="15.75" x14ac:dyDescent="0.25">
      <c r="A100" s="181" t="s">
        <v>102</v>
      </c>
      <c r="B100" s="173" t="s">
        <v>103</v>
      </c>
      <c r="C100" s="182"/>
      <c r="D100" s="255"/>
      <c r="E100" s="256"/>
      <c r="F100" s="252"/>
    </row>
    <row r="101" spans="1:6" ht="25.5" x14ac:dyDescent="0.25">
      <c r="A101" s="181" t="s">
        <v>104</v>
      </c>
      <c r="B101" s="173" t="s">
        <v>105</v>
      </c>
      <c r="C101" s="182"/>
      <c r="D101" s="255"/>
      <c r="E101" s="256"/>
      <c r="F101" s="252"/>
    </row>
    <row r="102" spans="1:6" ht="15.75" x14ac:dyDescent="0.25">
      <c r="A102" s="181" t="s">
        <v>124</v>
      </c>
      <c r="B102" s="173" t="s">
        <v>125</v>
      </c>
      <c r="C102" s="182"/>
      <c r="D102" s="255"/>
      <c r="E102" s="256"/>
      <c r="F102" s="252"/>
    </row>
    <row r="103" spans="1:6" ht="15.75" x14ac:dyDescent="0.25">
      <c r="A103" s="181" t="s">
        <v>128</v>
      </c>
      <c r="B103" s="173" t="s">
        <v>129</v>
      </c>
      <c r="C103" s="182"/>
      <c r="D103" s="255"/>
      <c r="E103" s="256"/>
      <c r="F103" s="252"/>
    </row>
    <row r="104" spans="1:6" ht="15.75" x14ac:dyDescent="0.25">
      <c r="A104" s="181" t="s">
        <v>136</v>
      </c>
      <c r="B104" s="173" t="s">
        <v>137</v>
      </c>
      <c r="C104" s="182"/>
      <c r="D104" s="255"/>
      <c r="E104" s="256"/>
      <c r="F104" s="252"/>
    </row>
    <row r="105" spans="1:6" ht="15.75" x14ac:dyDescent="0.25">
      <c r="A105" s="181" t="s">
        <v>140</v>
      </c>
      <c r="B105" s="173" t="s">
        <v>141</v>
      </c>
      <c r="C105" s="182"/>
      <c r="D105" s="255"/>
      <c r="E105" s="256"/>
      <c r="F105" s="252"/>
    </row>
    <row r="106" spans="1:6" ht="15.75" x14ac:dyDescent="0.25">
      <c r="A106" s="181" t="s">
        <v>149</v>
      </c>
      <c r="B106" s="173" t="s">
        <v>150</v>
      </c>
      <c r="C106" s="182"/>
      <c r="D106" s="255"/>
      <c r="E106" s="256"/>
      <c r="F106" s="252"/>
    </row>
    <row r="107" spans="1:6" ht="15.75" x14ac:dyDescent="0.25">
      <c r="A107" s="177" t="s">
        <v>160</v>
      </c>
      <c r="B107" s="173" t="s">
        <v>161</v>
      </c>
      <c r="C107" s="183"/>
      <c r="D107" s="259"/>
      <c r="E107" s="254"/>
      <c r="F107" s="252"/>
    </row>
    <row r="108" spans="1:6" ht="15.75" x14ac:dyDescent="0.25">
      <c r="A108" s="181" t="s">
        <v>164</v>
      </c>
      <c r="B108" s="173" t="s">
        <v>165</v>
      </c>
      <c r="C108" s="182"/>
      <c r="D108" s="255"/>
      <c r="E108" s="256"/>
      <c r="F108" s="252"/>
    </row>
    <row r="109" spans="1:6" ht="25.5" x14ac:dyDescent="0.25">
      <c r="A109" s="177" t="s">
        <v>203</v>
      </c>
      <c r="B109" s="173" t="s">
        <v>204</v>
      </c>
      <c r="C109" s="183"/>
      <c r="D109" s="259"/>
      <c r="E109" s="254"/>
      <c r="F109" s="252"/>
    </row>
    <row r="110" spans="1:6" ht="15.75" x14ac:dyDescent="0.25">
      <c r="A110" s="181" t="s">
        <v>207</v>
      </c>
      <c r="B110" s="173" t="s">
        <v>208</v>
      </c>
      <c r="C110" s="182"/>
      <c r="D110" s="255"/>
      <c r="E110" s="256"/>
      <c r="F110" s="252"/>
    </row>
    <row r="111" spans="1:6" ht="15.75" x14ac:dyDescent="0.25">
      <c r="A111" s="176" t="s">
        <v>64</v>
      </c>
      <c r="B111" s="173" t="s">
        <v>65</v>
      </c>
      <c r="C111" s="178"/>
      <c r="D111" s="253"/>
      <c r="E111" s="254"/>
      <c r="F111" s="252"/>
    </row>
    <row r="112" spans="1:6" ht="15.75" x14ac:dyDescent="0.25">
      <c r="A112" s="177" t="s">
        <v>83</v>
      </c>
      <c r="B112" s="173" t="s">
        <v>84</v>
      </c>
      <c r="C112" s="178"/>
      <c r="D112" s="253"/>
      <c r="E112" s="254"/>
      <c r="F112" s="252"/>
    </row>
    <row r="113" spans="1:6" ht="15.75" x14ac:dyDescent="0.25">
      <c r="A113" s="181" t="s">
        <v>87</v>
      </c>
      <c r="B113" s="173" t="s">
        <v>88</v>
      </c>
      <c r="C113" s="182"/>
      <c r="D113" s="255"/>
      <c r="E113" s="256"/>
      <c r="F113" s="252"/>
    </row>
    <row r="114" spans="1:6" ht="15.75" x14ac:dyDescent="0.25">
      <c r="A114" s="181" t="s">
        <v>373</v>
      </c>
      <c r="B114" s="173" t="s">
        <v>374</v>
      </c>
      <c r="C114" s="182"/>
      <c r="D114" s="255"/>
      <c r="E114" s="256"/>
      <c r="F114" s="252"/>
    </row>
    <row r="115" spans="1:6" ht="15.75" x14ac:dyDescent="0.25">
      <c r="A115" s="181" t="s">
        <v>93</v>
      </c>
      <c r="B115" s="173" t="s">
        <v>92</v>
      </c>
      <c r="C115" s="182"/>
      <c r="D115" s="255"/>
      <c r="E115" s="256"/>
      <c r="F115" s="252"/>
    </row>
    <row r="116" spans="1:6" ht="15.75" x14ac:dyDescent="0.25">
      <c r="A116" s="181" t="s">
        <v>377</v>
      </c>
      <c r="B116" s="173" t="s">
        <v>378</v>
      </c>
      <c r="C116" s="182"/>
      <c r="D116" s="255"/>
      <c r="E116" s="256"/>
      <c r="F116" s="252"/>
    </row>
    <row r="117" spans="1:6" ht="15.75" x14ac:dyDescent="0.25">
      <c r="A117" s="181" t="s">
        <v>96</v>
      </c>
      <c r="B117" s="173" t="s">
        <v>97</v>
      </c>
      <c r="C117" s="182"/>
      <c r="D117" s="255"/>
      <c r="E117" s="256"/>
      <c r="F117" s="252"/>
    </row>
    <row r="118" spans="1:6" ht="15.75" x14ac:dyDescent="0.25">
      <c r="A118" s="177" t="s">
        <v>98</v>
      </c>
      <c r="B118" s="173" t="s">
        <v>99</v>
      </c>
      <c r="C118" s="178"/>
      <c r="D118" s="253"/>
      <c r="E118" s="254"/>
      <c r="F118" s="252"/>
    </row>
    <row r="119" spans="1:6" ht="15.75" x14ac:dyDescent="0.25">
      <c r="A119" s="181" t="s">
        <v>102</v>
      </c>
      <c r="B119" s="173" t="s">
        <v>103</v>
      </c>
      <c r="C119" s="182"/>
      <c r="D119" s="255"/>
      <c r="E119" s="256"/>
      <c r="F119" s="252"/>
    </row>
    <row r="120" spans="1:6" ht="25.5" x14ac:dyDescent="0.25">
      <c r="A120" s="181" t="s">
        <v>104</v>
      </c>
      <c r="B120" s="173" t="s">
        <v>105</v>
      </c>
      <c r="C120" s="182"/>
      <c r="D120" s="255"/>
      <c r="E120" s="256"/>
      <c r="F120" s="252"/>
    </row>
    <row r="121" spans="1:6" ht="15.75" x14ac:dyDescent="0.25">
      <c r="A121" s="181" t="s">
        <v>106</v>
      </c>
      <c r="B121" s="173" t="s">
        <v>107</v>
      </c>
      <c r="C121" s="182"/>
      <c r="D121" s="255"/>
      <c r="E121" s="256"/>
      <c r="F121" s="252"/>
    </row>
    <row r="122" spans="1:6" ht="15.75" x14ac:dyDescent="0.25">
      <c r="A122" s="181" t="s">
        <v>108</v>
      </c>
      <c r="B122" s="173" t="s">
        <v>109</v>
      </c>
      <c r="C122" s="182"/>
      <c r="D122" s="255"/>
      <c r="E122" s="256"/>
      <c r="F122" s="252"/>
    </row>
    <row r="123" spans="1:6" ht="15.75" x14ac:dyDescent="0.25">
      <c r="A123" s="181" t="s">
        <v>112</v>
      </c>
      <c r="B123" s="173" t="s">
        <v>113</v>
      </c>
      <c r="C123" s="182"/>
      <c r="D123" s="255"/>
      <c r="E123" s="256"/>
      <c r="F123" s="252"/>
    </row>
    <row r="124" spans="1:6" ht="15.75" x14ac:dyDescent="0.25">
      <c r="A124" s="181" t="s">
        <v>381</v>
      </c>
      <c r="B124" s="173" t="s">
        <v>382</v>
      </c>
      <c r="C124" s="182"/>
      <c r="D124" s="255"/>
      <c r="E124" s="256"/>
      <c r="F124" s="252"/>
    </row>
    <row r="125" spans="1:6" ht="15.75" x14ac:dyDescent="0.25">
      <c r="A125" s="181" t="s">
        <v>114</v>
      </c>
      <c r="B125" s="173" t="s">
        <v>115</v>
      </c>
      <c r="C125" s="182"/>
      <c r="D125" s="255"/>
      <c r="E125" s="256"/>
      <c r="F125" s="252"/>
    </row>
    <row r="126" spans="1:6" ht="25.5" x14ac:dyDescent="0.25">
      <c r="A126" s="181" t="s">
        <v>116</v>
      </c>
      <c r="B126" s="173" t="s">
        <v>117</v>
      </c>
      <c r="C126" s="182"/>
      <c r="D126" s="255"/>
      <c r="E126" s="256"/>
      <c r="F126" s="252"/>
    </row>
    <row r="127" spans="1:6" ht="15.75" x14ac:dyDescent="0.25">
      <c r="A127" s="181" t="s">
        <v>118</v>
      </c>
      <c r="B127" s="173" t="s">
        <v>119</v>
      </c>
      <c r="C127" s="182"/>
      <c r="D127" s="255"/>
      <c r="E127" s="256"/>
      <c r="F127" s="252"/>
    </row>
    <row r="128" spans="1:6" ht="15.75" x14ac:dyDescent="0.25">
      <c r="A128" s="181" t="s">
        <v>120</v>
      </c>
      <c r="B128" s="173" t="s">
        <v>121</v>
      </c>
      <c r="C128" s="182"/>
      <c r="D128" s="255"/>
      <c r="E128" s="256"/>
      <c r="F128" s="252"/>
    </row>
    <row r="129" spans="1:6" ht="15.75" x14ac:dyDescent="0.25">
      <c r="A129" s="181" t="s">
        <v>124</v>
      </c>
      <c r="B129" s="173" t="s">
        <v>125</v>
      </c>
      <c r="C129" s="182"/>
      <c r="D129" s="255"/>
      <c r="E129" s="256"/>
      <c r="F129" s="252"/>
    </row>
    <row r="130" spans="1:6" ht="15.75" x14ac:dyDescent="0.25">
      <c r="A130" s="181" t="s">
        <v>126</v>
      </c>
      <c r="B130" s="173" t="s">
        <v>127</v>
      </c>
      <c r="C130" s="182"/>
      <c r="D130" s="255"/>
      <c r="E130" s="256"/>
      <c r="F130" s="252"/>
    </row>
    <row r="131" spans="1:6" ht="15.75" x14ac:dyDescent="0.25">
      <c r="A131" s="181" t="s">
        <v>128</v>
      </c>
      <c r="B131" s="173" t="s">
        <v>129</v>
      </c>
      <c r="C131" s="182"/>
      <c r="D131" s="255"/>
      <c r="E131" s="256"/>
      <c r="F131" s="252"/>
    </row>
    <row r="132" spans="1:6" ht="15.75" x14ac:dyDescent="0.25">
      <c r="A132" s="181" t="s">
        <v>130</v>
      </c>
      <c r="B132" s="173" t="s">
        <v>131</v>
      </c>
      <c r="C132" s="182"/>
      <c r="D132" s="255"/>
      <c r="E132" s="256"/>
      <c r="F132" s="252"/>
    </row>
    <row r="133" spans="1:6" ht="15.75" x14ac:dyDescent="0.25">
      <c r="A133" s="181" t="s">
        <v>132</v>
      </c>
      <c r="B133" s="173" t="s">
        <v>133</v>
      </c>
      <c r="C133" s="182"/>
      <c r="D133" s="255"/>
      <c r="E133" s="256"/>
      <c r="F133" s="252"/>
    </row>
    <row r="134" spans="1:6" ht="15.75" x14ac:dyDescent="0.25">
      <c r="A134" s="181" t="s">
        <v>134</v>
      </c>
      <c r="B134" s="173" t="s">
        <v>135</v>
      </c>
      <c r="C134" s="182"/>
      <c r="D134" s="255"/>
      <c r="E134" s="256"/>
      <c r="F134" s="252"/>
    </row>
    <row r="135" spans="1:6" ht="15.75" x14ac:dyDescent="0.25">
      <c r="A135" s="181" t="s">
        <v>136</v>
      </c>
      <c r="B135" s="173" t="s">
        <v>137</v>
      </c>
      <c r="C135" s="182"/>
      <c r="D135" s="255"/>
      <c r="E135" s="256"/>
      <c r="F135" s="252"/>
    </row>
    <row r="136" spans="1:6" ht="15.75" x14ac:dyDescent="0.25">
      <c r="A136" s="181" t="s">
        <v>138</v>
      </c>
      <c r="B136" s="173" t="s">
        <v>139</v>
      </c>
      <c r="C136" s="182"/>
      <c r="D136" s="255"/>
      <c r="E136" s="256"/>
      <c r="F136" s="252"/>
    </row>
    <row r="137" spans="1:6" ht="15.75" x14ac:dyDescent="0.25">
      <c r="A137" s="181" t="s">
        <v>140</v>
      </c>
      <c r="B137" s="173" t="s">
        <v>141</v>
      </c>
      <c r="C137" s="182"/>
      <c r="D137" s="255"/>
      <c r="E137" s="256"/>
      <c r="F137" s="252"/>
    </row>
    <row r="138" spans="1:6" ht="25.5" x14ac:dyDescent="0.25">
      <c r="A138" s="181" t="s">
        <v>144</v>
      </c>
      <c r="B138" s="173" t="s">
        <v>143</v>
      </c>
      <c r="C138" s="182"/>
      <c r="D138" s="255"/>
      <c r="E138" s="256"/>
      <c r="F138" s="252"/>
    </row>
    <row r="139" spans="1:6" ht="15.75" x14ac:dyDescent="0.25">
      <c r="A139" s="181" t="s">
        <v>149</v>
      </c>
      <c r="B139" s="173" t="s">
        <v>150</v>
      </c>
      <c r="C139" s="182"/>
      <c r="D139" s="255"/>
      <c r="E139" s="256"/>
      <c r="F139" s="252"/>
    </row>
    <row r="140" spans="1:6" ht="15.75" x14ac:dyDescent="0.25">
      <c r="A140" s="181" t="s">
        <v>151</v>
      </c>
      <c r="B140" s="173" t="s">
        <v>152</v>
      </c>
      <c r="C140" s="182"/>
      <c r="D140" s="255"/>
      <c r="E140" s="256"/>
      <c r="F140" s="252"/>
    </row>
    <row r="141" spans="1:6" ht="15.75" x14ac:dyDescent="0.25">
      <c r="A141" s="181" t="s">
        <v>153</v>
      </c>
      <c r="B141" s="173" t="s">
        <v>154</v>
      </c>
      <c r="C141" s="182"/>
      <c r="D141" s="255"/>
      <c r="E141" s="256"/>
      <c r="F141" s="252"/>
    </row>
    <row r="142" spans="1:6" ht="15.75" x14ac:dyDescent="0.25">
      <c r="A142" s="181" t="s">
        <v>155</v>
      </c>
      <c r="B142" s="173" t="s">
        <v>156</v>
      </c>
      <c r="C142" s="182"/>
      <c r="D142" s="255"/>
      <c r="E142" s="256"/>
      <c r="F142" s="252"/>
    </row>
    <row r="143" spans="1:6" ht="15.75" x14ac:dyDescent="0.25">
      <c r="A143" s="181" t="s">
        <v>159</v>
      </c>
      <c r="B143" s="173" t="s">
        <v>146</v>
      </c>
      <c r="C143" s="182"/>
      <c r="D143" s="255"/>
      <c r="E143" s="256"/>
      <c r="F143" s="252"/>
    </row>
    <row r="144" spans="1:6" ht="15.75" x14ac:dyDescent="0.25">
      <c r="A144" s="177" t="s">
        <v>160</v>
      </c>
      <c r="B144" s="173" t="s">
        <v>161</v>
      </c>
      <c r="C144" s="178"/>
      <c r="D144" s="253"/>
      <c r="E144" s="254"/>
      <c r="F144" s="252"/>
    </row>
    <row r="145" spans="1:6" ht="15.75" x14ac:dyDescent="0.25">
      <c r="A145" s="181" t="s">
        <v>164</v>
      </c>
      <c r="B145" s="173" t="s">
        <v>165</v>
      </c>
      <c r="C145" s="182"/>
      <c r="D145" s="255"/>
      <c r="E145" s="256"/>
      <c r="F145" s="252"/>
    </row>
    <row r="146" spans="1:6" ht="25.5" x14ac:dyDescent="0.25">
      <c r="A146" s="181" t="s">
        <v>389</v>
      </c>
      <c r="B146" s="173" t="s">
        <v>390</v>
      </c>
      <c r="C146" s="182"/>
      <c r="D146" s="255"/>
      <c r="E146" s="256"/>
      <c r="F146" s="252"/>
    </row>
    <row r="147" spans="1:6" ht="15.75" x14ac:dyDescent="0.25">
      <c r="A147" s="181" t="s">
        <v>391</v>
      </c>
      <c r="B147" s="173" t="s">
        <v>392</v>
      </c>
      <c r="C147" s="182"/>
      <c r="D147" s="255"/>
      <c r="E147" s="256"/>
      <c r="F147" s="252"/>
    </row>
    <row r="148" spans="1:6" ht="15.75" x14ac:dyDescent="0.25">
      <c r="A148" s="181" t="s">
        <v>393</v>
      </c>
      <c r="B148" s="173" t="s">
        <v>394</v>
      </c>
      <c r="C148" s="182"/>
      <c r="D148" s="255"/>
      <c r="E148" s="256"/>
      <c r="F148" s="252"/>
    </row>
    <row r="149" spans="1:6" ht="15.75" x14ac:dyDescent="0.25">
      <c r="A149" s="177" t="s">
        <v>166</v>
      </c>
      <c r="B149" s="173" t="s">
        <v>167</v>
      </c>
      <c r="C149" s="178"/>
      <c r="D149" s="253"/>
      <c r="E149" s="254"/>
      <c r="F149" s="252"/>
    </row>
    <row r="150" spans="1:6" ht="25.5" x14ac:dyDescent="0.25">
      <c r="A150" s="181" t="s">
        <v>174</v>
      </c>
      <c r="B150" s="173" t="s">
        <v>173</v>
      </c>
      <c r="C150" s="182"/>
      <c r="D150" s="255"/>
      <c r="E150" s="256"/>
      <c r="F150" s="252"/>
    </row>
    <row r="151" spans="1:6" ht="25.5" x14ac:dyDescent="0.25">
      <c r="A151" s="177" t="s">
        <v>175</v>
      </c>
      <c r="B151" s="173" t="s">
        <v>176</v>
      </c>
      <c r="C151" s="178"/>
      <c r="D151" s="253"/>
      <c r="E151" s="254"/>
      <c r="F151" s="252"/>
    </row>
    <row r="152" spans="1:6" ht="15.75" x14ac:dyDescent="0.25">
      <c r="A152" s="181" t="s">
        <v>179</v>
      </c>
      <c r="B152" s="173" t="s">
        <v>180</v>
      </c>
      <c r="C152" s="182"/>
      <c r="D152" s="255"/>
      <c r="E152" s="256"/>
      <c r="F152" s="252"/>
    </row>
    <row r="153" spans="1:6" ht="25.5" x14ac:dyDescent="0.25">
      <c r="A153" s="181" t="s">
        <v>403</v>
      </c>
      <c r="B153" s="173" t="s">
        <v>404</v>
      </c>
      <c r="C153" s="182"/>
      <c r="D153" s="255"/>
      <c r="E153" s="256"/>
      <c r="F153" s="252"/>
    </row>
    <row r="154" spans="1:6" ht="15.75" x14ac:dyDescent="0.25">
      <c r="A154" s="181" t="s">
        <v>183</v>
      </c>
      <c r="B154" s="173" t="s">
        <v>184</v>
      </c>
      <c r="C154" s="182"/>
      <c r="D154" s="255"/>
      <c r="E154" s="256"/>
      <c r="F154" s="252"/>
    </row>
    <row r="155" spans="1:6" ht="25.5" x14ac:dyDescent="0.25">
      <c r="A155" s="181" t="s">
        <v>187</v>
      </c>
      <c r="B155" s="173" t="s">
        <v>188</v>
      </c>
      <c r="C155" s="182"/>
      <c r="D155" s="255"/>
      <c r="E155" s="256"/>
      <c r="F155" s="252"/>
    </row>
    <row r="156" spans="1:6" ht="25.5" x14ac:dyDescent="0.25">
      <c r="A156" s="181" t="s">
        <v>197</v>
      </c>
      <c r="B156" s="173" t="s">
        <v>198</v>
      </c>
      <c r="C156" s="182"/>
      <c r="D156" s="255"/>
      <c r="E156" s="256"/>
      <c r="F156" s="252"/>
    </row>
    <row r="157" spans="1:6" ht="38.25" x14ac:dyDescent="0.25">
      <c r="A157" s="181" t="s">
        <v>405</v>
      </c>
      <c r="B157" s="173" t="s">
        <v>292</v>
      </c>
      <c r="C157" s="182"/>
      <c r="D157" s="255"/>
      <c r="E157" s="256"/>
      <c r="F157" s="252"/>
    </row>
    <row r="158" spans="1:6" ht="25.5" x14ac:dyDescent="0.25">
      <c r="A158" s="177" t="s">
        <v>203</v>
      </c>
      <c r="B158" s="173" t="s">
        <v>204</v>
      </c>
      <c r="C158" s="178"/>
      <c r="D158" s="253"/>
      <c r="E158" s="254"/>
      <c r="F158" s="252"/>
    </row>
    <row r="159" spans="1:6" ht="15.75" x14ac:dyDescent="0.25">
      <c r="A159" s="181" t="s">
        <v>207</v>
      </c>
      <c r="B159" s="173" t="s">
        <v>208</v>
      </c>
      <c r="C159" s="182"/>
      <c r="D159" s="255"/>
      <c r="E159" s="256"/>
      <c r="F159" s="252"/>
    </row>
    <row r="160" spans="1:6" ht="25.5" x14ac:dyDescent="0.25">
      <c r="A160" s="181" t="s">
        <v>414</v>
      </c>
      <c r="B160" s="173" t="s">
        <v>415</v>
      </c>
      <c r="C160" s="182"/>
      <c r="D160" s="255"/>
      <c r="E160" s="256"/>
      <c r="F160" s="252"/>
    </row>
    <row r="161" spans="1:6" ht="15.75" x14ac:dyDescent="0.25">
      <c r="A161" s="177" t="s">
        <v>209</v>
      </c>
      <c r="B161" s="173" t="s">
        <v>210</v>
      </c>
      <c r="C161" s="178"/>
      <c r="D161" s="253"/>
      <c r="E161" s="254"/>
      <c r="F161" s="252"/>
    </row>
    <row r="162" spans="1:6" ht="15.75" x14ac:dyDescent="0.25">
      <c r="A162" s="181" t="s">
        <v>213</v>
      </c>
      <c r="B162" s="173" t="s">
        <v>214</v>
      </c>
      <c r="C162" s="182"/>
      <c r="D162" s="255"/>
      <c r="E162" s="256"/>
      <c r="F162" s="252"/>
    </row>
    <row r="163" spans="1:6" ht="15.75" x14ac:dyDescent="0.25">
      <c r="A163" s="181" t="s">
        <v>215</v>
      </c>
      <c r="B163" s="173" t="s">
        <v>216</v>
      </c>
      <c r="C163" s="182"/>
      <c r="D163" s="255"/>
      <c r="E163" s="256"/>
      <c r="F163" s="252"/>
    </row>
    <row r="164" spans="1:6" ht="25.5" x14ac:dyDescent="0.25">
      <c r="A164" s="177" t="s">
        <v>59</v>
      </c>
      <c r="B164" s="173" t="s">
        <v>228</v>
      </c>
      <c r="C164" s="178"/>
      <c r="D164" s="253"/>
      <c r="E164" s="254"/>
      <c r="F164" s="252"/>
    </row>
    <row r="165" spans="1:6" ht="15.75" x14ac:dyDescent="0.25">
      <c r="A165" s="181" t="s">
        <v>231</v>
      </c>
      <c r="B165" s="173" t="s">
        <v>232</v>
      </c>
      <c r="C165" s="182"/>
      <c r="D165" s="255"/>
      <c r="E165" s="256"/>
      <c r="F165" s="252"/>
    </row>
    <row r="166" spans="1:6" ht="25.5" x14ac:dyDescent="0.25">
      <c r="A166" s="177" t="s">
        <v>233</v>
      </c>
      <c r="B166" s="173" t="s">
        <v>234</v>
      </c>
      <c r="C166" s="178"/>
      <c r="D166" s="253"/>
      <c r="E166" s="254"/>
      <c r="F166" s="252"/>
    </row>
    <row r="167" spans="1:6" ht="15.75" x14ac:dyDescent="0.25">
      <c r="A167" s="181" t="s">
        <v>241</v>
      </c>
      <c r="B167" s="173" t="s">
        <v>242</v>
      </c>
      <c r="C167" s="182"/>
      <c r="D167" s="255"/>
      <c r="E167" s="256"/>
      <c r="F167" s="252"/>
    </row>
    <row r="168" spans="1:6" ht="15.75" x14ac:dyDescent="0.25">
      <c r="A168" s="181" t="s">
        <v>436</v>
      </c>
      <c r="B168" s="173" t="s">
        <v>437</v>
      </c>
      <c r="C168" s="182"/>
      <c r="D168" s="255"/>
      <c r="E168" s="256"/>
      <c r="F168" s="252"/>
    </row>
    <row r="169" spans="1:6" ht="15.75" x14ac:dyDescent="0.25">
      <c r="A169" s="181" t="s">
        <v>438</v>
      </c>
      <c r="B169" s="173" t="s">
        <v>439</v>
      </c>
      <c r="C169" s="182"/>
      <c r="D169" s="255"/>
      <c r="E169" s="256"/>
      <c r="F169" s="252"/>
    </row>
    <row r="170" spans="1:6" ht="15.75" x14ac:dyDescent="0.25">
      <c r="A170" s="181" t="s">
        <v>243</v>
      </c>
      <c r="B170" s="173" t="s">
        <v>244</v>
      </c>
      <c r="C170" s="182"/>
      <c r="D170" s="255"/>
      <c r="E170" s="256"/>
      <c r="F170" s="252"/>
    </row>
    <row r="171" spans="1:6" ht="15.75" x14ac:dyDescent="0.25">
      <c r="A171" s="181" t="s">
        <v>440</v>
      </c>
      <c r="B171" s="173" t="s">
        <v>441</v>
      </c>
      <c r="C171" s="182"/>
      <c r="D171" s="255"/>
      <c r="E171" s="256"/>
      <c r="F171" s="252"/>
    </row>
    <row r="172" spans="1:6" ht="15.75" x14ac:dyDescent="0.25">
      <c r="A172" s="181" t="s">
        <v>443</v>
      </c>
      <c r="B172" s="173" t="s">
        <v>362</v>
      </c>
      <c r="C172" s="182"/>
      <c r="D172" s="255"/>
      <c r="E172" s="256"/>
      <c r="F172" s="252"/>
    </row>
    <row r="173" spans="1:6" ht="15.75" x14ac:dyDescent="0.25">
      <c r="A173" s="181" t="s">
        <v>450</v>
      </c>
      <c r="B173" s="173" t="s">
        <v>451</v>
      </c>
      <c r="C173" s="182"/>
      <c r="D173" s="255"/>
      <c r="E173" s="256"/>
      <c r="F173" s="252"/>
    </row>
    <row r="174" spans="1:6" ht="15.75" x14ac:dyDescent="0.25">
      <c r="A174" s="181" t="s">
        <v>247</v>
      </c>
      <c r="B174" s="173" t="s">
        <v>248</v>
      </c>
      <c r="C174" s="182"/>
      <c r="D174" s="255"/>
      <c r="E174" s="256"/>
      <c r="F174" s="252"/>
    </row>
    <row r="175" spans="1:6" ht="25.5" x14ac:dyDescent="0.25">
      <c r="A175" s="177" t="s">
        <v>249</v>
      </c>
      <c r="B175" s="173" t="s">
        <v>250</v>
      </c>
      <c r="C175" s="178"/>
      <c r="D175" s="253"/>
      <c r="E175" s="254"/>
      <c r="F175" s="252"/>
    </row>
    <row r="176" spans="1:6" ht="15.75" x14ac:dyDescent="0.25">
      <c r="A176" s="181" t="s">
        <v>478</v>
      </c>
      <c r="B176" s="173" t="s">
        <v>477</v>
      </c>
      <c r="C176" s="182"/>
      <c r="D176" s="255"/>
      <c r="E176" s="256"/>
      <c r="F176" s="252"/>
    </row>
    <row r="177" spans="1:6" ht="15.75" x14ac:dyDescent="0.25">
      <c r="A177" s="176" t="s">
        <v>75</v>
      </c>
      <c r="B177" s="173" t="s">
        <v>76</v>
      </c>
      <c r="C177" s="178"/>
      <c r="D177" s="253"/>
      <c r="E177" s="254">
        <f>E184+E215</f>
        <v>10177.549999999999</v>
      </c>
      <c r="F177" s="252"/>
    </row>
    <row r="178" spans="1:6" ht="15.75" x14ac:dyDescent="0.25">
      <c r="A178" s="177" t="s">
        <v>83</v>
      </c>
      <c r="B178" s="173" t="s">
        <v>84</v>
      </c>
      <c r="C178" s="178"/>
      <c r="D178" s="253"/>
      <c r="E178" s="254"/>
      <c r="F178" s="252"/>
    </row>
    <row r="179" spans="1:6" ht="15.75" x14ac:dyDescent="0.25">
      <c r="A179" s="181" t="s">
        <v>87</v>
      </c>
      <c r="B179" s="173" t="s">
        <v>88</v>
      </c>
      <c r="C179" s="182"/>
      <c r="D179" s="255"/>
      <c r="E179" s="256"/>
      <c r="F179" s="252"/>
    </row>
    <row r="180" spans="1:6" ht="15.75" x14ac:dyDescent="0.25">
      <c r="A180" s="181" t="s">
        <v>373</v>
      </c>
      <c r="B180" s="173" t="s">
        <v>374</v>
      </c>
      <c r="C180" s="182"/>
      <c r="D180" s="255"/>
      <c r="E180" s="256"/>
      <c r="F180" s="252"/>
    </row>
    <row r="181" spans="1:6" ht="15.75" x14ac:dyDescent="0.25">
      <c r="A181" s="181" t="s">
        <v>93</v>
      </c>
      <c r="B181" s="173" t="s">
        <v>92</v>
      </c>
      <c r="C181" s="182"/>
      <c r="D181" s="255"/>
      <c r="E181" s="256"/>
      <c r="F181" s="252"/>
    </row>
    <row r="182" spans="1:6" ht="15.75" x14ac:dyDescent="0.25">
      <c r="A182" s="181" t="s">
        <v>377</v>
      </c>
      <c r="B182" s="173" t="s">
        <v>378</v>
      </c>
      <c r="C182" s="182"/>
      <c r="D182" s="255"/>
      <c r="E182" s="256"/>
      <c r="F182" s="252"/>
    </row>
    <row r="183" spans="1:6" ht="15.75" x14ac:dyDescent="0.25">
      <c r="A183" s="181" t="s">
        <v>96</v>
      </c>
      <c r="B183" s="173" t="s">
        <v>97</v>
      </c>
      <c r="C183" s="182"/>
      <c r="D183" s="255"/>
      <c r="E183" s="256"/>
      <c r="F183" s="252"/>
    </row>
    <row r="184" spans="1:6" ht="15.75" x14ac:dyDescent="0.25">
      <c r="A184" s="177" t="s">
        <v>98</v>
      </c>
      <c r="B184" s="173" t="s">
        <v>99</v>
      </c>
      <c r="C184" s="178"/>
      <c r="D184" s="253"/>
      <c r="E184" s="254">
        <f>E185+E203</f>
        <v>10116.5</v>
      </c>
      <c r="F184" s="252"/>
    </row>
    <row r="185" spans="1:6" ht="15.75" x14ac:dyDescent="0.25">
      <c r="A185" s="181" t="s">
        <v>102</v>
      </c>
      <c r="B185" s="173" t="s">
        <v>103</v>
      </c>
      <c r="C185" s="182"/>
      <c r="D185" s="255"/>
      <c r="E185" s="256">
        <v>9864</v>
      </c>
      <c r="F185" s="252"/>
    </row>
    <row r="186" spans="1:6" ht="25.5" x14ac:dyDescent="0.25">
      <c r="A186" s="181" t="s">
        <v>104</v>
      </c>
      <c r="B186" s="173" t="s">
        <v>105</v>
      </c>
      <c r="C186" s="182"/>
      <c r="D186" s="255"/>
      <c r="E186" s="256"/>
      <c r="F186" s="252"/>
    </row>
    <row r="187" spans="1:6" ht="15.75" x14ac:dyDescent="0.25">
      <c r="A187" s="181" t="s">
        <v>106</v>
      </c>
      <c r="B187" s="173" t="s">
        <v>107</v>
      </c>
      <c r="C187" s="182"/>
      <c r="D187" s="255"/>
      <c r="E187" s="256"/>
      <c r="F187" s="252"/>
    </row>
    <row r="188" spans="1:6" ht="15.75" x14ac:dyDescent="0.25">
      <c r="A188" s="181" t="s">
        <v>108</v>
      </c>
      <c r="B188" s="173" t="s">
        <v>109</v>
      </c>
      <c r="C188" s="182"/>
      <c r="D188" s="255"/>
      <c r="E188" s="256"/>
      <c r="F188" s="252"/>
    </row>
    <row r="189" spans="1:6" ht="15.75" x14ac:dyDescent="0.25">
      <c r="A189" s="181" t="s">
        <v>112</v>
      </c>
      <c r="B189" s="173" t="s">
        <v>113</v>
      </c>
      <c r="C189" s="182"/>
      <c r="D189" s="255"/>
      <c r="E189" s="256"/>
      <c r="F189" s="252"/>
    </row>
    <row r="190" spans="1:6" ht="15.75" x14ac:dyDescent="0.25">
      <c r="A190" s="181" t="s">
        <v>381</v>
      </c>
      <c r="B190" s="173" t="s">
        <v>382</v>
      </c>
      <c r="C190" s="182"/>
      <c r="D190" s="255"/>
      <c r="E190" s="256"/>
      <c r="F190" s="252"/>
    </row>
    <row r="191" spans="1:6" ht="15.75" x14ac:dyDescent="0.25">
      <c r="A191" s="181" t="s">
        <v>114</v>
      </c>
      <c r="B191" s="173" t="s">
        <v>115</v>
      </c>
      <c r="C191" s="182"/>
      <c r="D191" s="255"/>
      <c r="E191" s="256"/>
      <c r="F191" s="252"/>
    </row>
    <row r="192" spans="1:6" ht="25.5" x14ac:dyDescent="0.25">
      <c r="A192" s="181" t="s">
        <v>116</v>
      </c>
      <c r="B192" s="173" t="s">
        <v>117</v>
      </c>
      <c r="C192" s="182"/>
      <c r="D192" s="255"/>
      <c r="E192" s="256"/>
      <c r="F192" s="252"/>
    </row>
    <row r="193" spans="1:6" ht="15.75" x14ac:dyDescent="0.25">
      <c r="A193" s="181" t="s">
        <v>118</v>
      </c>
      <c r="B193" s="173" t="s">
        <v>119</v>
      </c>
      <c r="C193" s="182"/>
      <c r="D193" s="255"/>
      <c r="E193" s="256"/>
      <c r="F193" s="252"/>
    </row>
    <row r="194" spans="1:6" ht="15.75" x14ac:dyDescent="0.25">
      <c r="A194" s="181" t="s">
        <v>120</v>
      </c>
      <c r="B194" s="173" t="s">
        <v>121</v>
      </c>
      <c r="C194" s="182"/>
      <c r="D194" s="255"/>
      <c r="E194" s="256"/>
      <c r="F194" s="252"/>
    </row>
    <row r="195" spans="1:6" ht="15.75" x14ac:dyDescent="0.25">
      <c r="A195" s="181" t="s">
        <v>124</v>
      </c>
      <c r="B195" s="173" t="s">
        <v>125</v>
      </c>
      <c r="C195" s="182"/>
      <c r="D195" s="255"/>
      <c r="E195" s="256"/>
      <c r="F195" s="252"/>
    </row>
    <row r="196" spans="1:6" ht="15.75" x14ac:dyDescent="0.25">
      <c r="A196" s="181" t="s">
        <v>126</v>
      </c>
      <c r="B196" s="173" t="s">
        <v>127</v>
      </c>
      <c r="C196" s="182"/>
      <c r="D196" s="255"/>
      <c r="E196" s="256"/>
      <c r="F196" s="252"/>
    </row>
    <row r="197" spans="1:6" ht="15.75" x14ac:dyDescent="0.25">
      <c r="A197" s="181" t="s">
        <v>128</v>
      </c>
      <c r="B197" s="173" t="s">
        <v>129</v>
      </c>
      <c r="C197" s="182"/>
      <c r="D197" s="255"/>
      <c r="E197" s="256"/>
      <c r="F197" s="252"/>
    </row>
    <row r="198" spans="1:6" ht="15.75" x14ac:dyDescent="0.25">
      <c r="A198" s="181" t="s">
        <v>130</v>
      </c>
      <c r="B198" s="173" t="s">
        <v>131</v>
      </c>
      <c r="C198" s="182"/>
      <c r="D198" s="255"/>
      <c r="E198" s="256"/>
      <c r="F198" s="252"/>
    </row>
    <row r="199" spans="1:6" ht="15.75" x14ac:dyDescent="0.25">
      <c r="A199" s="181" t="s">
        <v>132</v>
      </c>
      <c r="B199" s="173" t="s">
        <v>133</v>
      </c>
      <c r="C199" s="182"/>
      <c r="D199" s="255"/>
      <c r="E199" s="256"/>
      <c r="F199" s="252"/>
    </row>
    <row r="200" spans="1:6" ht="15.75" x14ac:dyDescent="0.25">
      <c r="A200" s="181" t="s">
        <v>134</v>
      </c>
      <c r="B200" s="173" t="s">
        <v>135</v>
      </c>
      <c r="C200" s="182"/>
      <c r="D200" s="255"/>
      <c r="E200" s="256"/>
      <c r="F200" s="252"/>
    </row>
    <row r="201" spans="1:6" ht="15.75" x14ac:dyDescent="0.25">
      <c r="A201" s="181" t="s">
        <v>136</v>
      </c>
      <c r="B201" s="173" t="s">
        <v>137</v>
      </c>
      <c r="C201" s="182"/>
      <c r="D201" s="255"/>
      <c r="E201" s="256"/>
      <c r="F201" s="252"/>
    </row>
    <row r="202" spans="1:6" ht="15.75" x14ac:dyDescent="0.25">
      <c r="A202" s="181" t="s">
        <v>138</v>
      </c>
      <c r="B202" s="173" t="s">
        <v>139</v>
      </c>
      <c r="C202" s="182"/>
      <c r="D202" s="255"/>
      <c r="E202" s="256"/>
      <c r="F202" s="252"/>
    </row>
    <row r="203" spans="1:6" ht="15.75" x14ac:dyDescent="0.25">
      <c r="A203" s="181" t="s">
        <v>140</v>
      </c>
      <c r="B203" s="173" t="s">
        <v>141</v>
      </c>
      <c r="C203" s="182"/>
      <c r="D203" s="255"/>
      <c r="E203" s="256">
        <v>252.5</v>
      </c>
      <c r="F203" s="252"/>
    </row>
    <row r="204" spans="1:6" ht="25.5" x14ac:dyDescent="0.25">
      <c r="A204" s="181" t="s">
        <v>144</v>
      </c>
      <c r="B204" s="173" t="s">
        <v>143</v>
      </c>
      <c r="C204" s="182"/>
      <c r="D204" s="255"/>
      <c r="E204" s="256"/>
      <c r="F204" s="252"/>
    </row>
    <row r="205" spans="1:6" ht="15.75" x14ac:dyDescent="0.25">
      <c r="A205" s="181" t="s">
        <v>149</v>
      </c>
      <c r="B205" s="173" t="s">
        <v>150</v>
      </c>
      <c r="C205" s="182"/>
      <c r="D205" s="255"/>
      <c r="E205" s="256"/>
      <c r="F205" s="252"/>
    </row>
    <row r="206" spans="1:6" ht="15.75" x14ac:dyDescent="0.25">
      <c r="A206" s="181" t="s">
        <v>151</v>
      </c>
      <c r="B206" s="173" t="s">
        <v>152</v>
      </c>
      <c r="C206" s="182"/>
      <c r="D206" s="255"/>
      <c r="E206" s="256"/>
      <c r="F206" s="252"/>
    </row>
    <row r="207" spans="1:6" ht="15.75" x14ac:dyDescent="0.25">
      <c r="A207" s="181" t="s">
        <v>153</v>
      </c>
      <c r="B207" s="173" t="s">
        <v>154</v>
      </c>
      <c r="C207" s="182"/>
      <c r="D207" s="255"/>
      <c r="E207" s="256"/>
      <c r="F207" s="252"/>
    </row>
    <row r="208" spans="1:6" ht="15.75" x14ac:dyDescent="0.25">
      <c r="A208" s="181" t="s">
        <v>155</v>
      </c>
      <c r="B208" s="173" t="s">
        <v>156</v>
      </c>
      <c r="C208" s="182"/>
      <c r="D208" s="255"/>
      <c r="E208" s="256"/>
      <c r="F208" s="252"/>
    </row>
    <row r="209" spans="1:6" ht="15.75" x14ac:dyDescent="0.25">
      <c r="A209" s="181" t="s">
        <v>159</v>
      </c>
      <c r="B209" s="173" t="s">
        <v>146</v>
      </c>
      <c r="C209" s="182"/>
      <c r="D209" s="255"/>
      <c r="E209" s="256"/>
      <c r="F209" s="252"/>
    </row>
    <row r="210" spans="1:6" ht="15.75" x14ac:dyDescent="0.25">
      <c r="A210" s="177" t="s">
        <v>160</v>
      </c>
      <c r="B210" s="173" t="s">
        <v>161</v>
      </c>
      <c r="C210" s="178"/>
      <c r="D210" s="253"/>
      <c r="E210" s="254"/>
      <c r="F210" s="252"/>
    </row>
    <row r="211" spans="1:6" ht="15.75" x14ac:dyDescent="0.25">
      <c r="A211" s="181" t="s">
        <v>164</v>
      </c>
      <c r="B211" s="173" t="s">
        <v>165</v>
      </c>
      <c r="C211" s="182"/>
      <c r="D211" s="255"/>
      <c r="E211" s="256"/>
      <c r="F211" s="252"/>
    </row>
    <row r="212" spans="1:6" ht="25.5" x14ac:dyDescent="0.25">
      <c r="A212" s="181" t="s">
        <v>389</v>
      </c>
      <c r="B212" s="173" t="s">
        <v>390</v>
      </c>
      <c r="C212" s="182"/>
      <c r="D212" s="255"/>
      <c r="E212" s="256"/>
      <c r="F212" s="252"/>
    </row>
    <row r="213" spans="1:6" ht="15.75" x14ac:dyDescent="0.25">
      <c r="A213" s="177" t="s">
        <v>166</v>
      </c>
      <c r="B213" s="173" t="s">
        <v>167</v>
      </c>
      <c r="C213" s="178"/>
      <c r="D213" s="253"/>
      <c r="E213" s="254"/>
      <c r="F213" s="252"/>
    </row>
    <row r="214" spans="1:6" ht="25.5" x14ac:dyDescent="0.25">
      <c r="A214" s="181" t="s">
        <v>174</v>
      </c>
      <c r="B214" s="173" t="s">
        <v>173</v>
      </c>
      <c r="C214" s="182"/>
      <c r="D214" s="255"/>
      <c r="E214" s="256"/>
      <c r="F214" s="252"/>
    </row>
    <row r="215" spans="1:6" ht="25.5" x14ac:dyDescent="0.25">
      <c r="A215" s="177" t="s">
        <v>175</v>
      </c>
      <c r="B215" s="173" t="s">
        <v>176</v>
      </c>
      <c r="C215" s="178"/>
      <c r="D215" s="253"/>
      <c r="E215" s="254">
        <f>E220</f>
        <v>61.05</v>
      </c>
      <c r="F215" s="252"/>
    </row>
    <row r="216" spans="1:6" ht="15.75" x14ac:dyDescent="0.25">
      <c r="A216" s="181" t="s">
        <v>179</v>
      </c>
      <c r="B216" s="173" t="s">
        <v>180</v>
      </c>
      <c r="C216" s="182"/>
      <c r="D216" s="255"/>
      <c r="E216" s="256"/>
      <c r="F216" s="252"/>
    </row>
    <row r="217" spans="1:6" ht="25.5" x14ac:dyDescent="0.25">
      <c r="A217" s="181" t="s">
        <v>403</v>
      </c>
      <c r="B217" s="173" t="s">
        <v>404</v>
      </c>
      <c r="C217" s="182"/>
      <c r="D217" s="255"/>
      <c r="E217" s="256"/>
      <c r="F217" s="252"/>
    </row>
    <row r="218" spans="1:6" ht="25.5" x14ac:dyDescent="0.25">
      <c r="A218" s="181" t="s">
        <v>193</v>
      </c>
      <c r="B218" s="173" t="s">
        <v>194</v>
      </c>
      <c r="C218" s="182"/>
      <c r="D218" s="255"/>
      <c r="E218" s="256"/>
      <c r="F218" s="252"/>
    </row>
    <row r="219" spans="1:6" ht="25.5" x14ac:dyDescent="0.25">
      <c r="A219" s="181" t="s">
        <v>197</v>
      </c>
      <c r="B219" s="173" t="s">
        <v>198</v>
      </c>
      <c r="C219" s="182"/>
      <c r="D219" s="255"/>
      <c r="E219" s="256"/>
      <c r="F219" s="252"/>
    </row>
    <row r="220" spans="1:6" ht="38.25" x14ac:dyDescent="0.25">
      <c r="A220" s="181" t="s">
        <v>405</v>
      </c>
      <c r="B220" s="173" t="s">
        <v>292</v>
      </c>
      <c r="C220" s="182"/>
      <c r="D220" s="255"/>
      <c r="E220" s="256">
        <v>61.05</v>
      </c>
      <c r="F220" s="252"/>
    </row>
    <row r="221" spans="1:6" ht="25.5" x14ac:dyDescent="0.25">
      <c r="A221" s="177" t="s">
        <v>203</v>
      </c>
      <c r="B221" s="173" t="s">
        <v>204</v>
      </c>
      <c r="C221" s="178"/>
      <c r="D221" s="253"/>
      <c r="E221" s="254"/>
      <c r="F221" s="252"/>
    </row>
    <row r="222" spans="1:6" ht="15.75" x14ac:dyDescent="0.25">
      <c r="A222" s="181" t="s">
        <v>207</v>
      </c>
      <c r="B222" s="173" t="s">
        <v>208</v>
      </c>
      <c r="C222" s="182"/>
      <c r="D222" s="255"/>
      <c r="E222" s="256"/>
      <c r="F222" s="252"/>
    </row>
    <row r="223" spans="1:6" ht="25.5" x14ac:dyDescent="0.25">
      <c r="A223" s="181" t="s">
        <v>414</v>
      </c>
      <c r="B223" s="173" t="s">
        <v>415</v>
      </c>
      <c r="C223" s="182"/>
      <c r="D223" s="255"/>
      <c r="E223" s="256"/>
      <c r="F223" s="252"/>
    </row>
    <row r="224" spans="1:6" ht="15.75" x14ac:dyDescent="0.25">
      <c r="A224" s="177" t="s">
        <v>209</v>
      </c>
      <c r="B224" s="173" t="s">
        <v>210</v>
      </c>
      <c r="C224" s="178"/>
      <c r="D224" s="253"/>
      <c r="E224" s="254"/>
      <c r="F224" s="252"/>
    </row>
    <row r="225" spans="1:6" ht="15.75" x14ac:dyDescent="0.25">
      <c r="A225" s="181" t="s">
        <v>215</v>
      </c>
      <c r="B225" s="173" t="s">
        <v>216</v>
      </c>
      <c r="C225" s="182"/>
      <c r="D225" s="255"/>
      <c r="E225" s="256"/>
      <c r="F225" s="252"/>
    </row>
    <row r="226" spans="1:6" ht="25.5" x14ac:dyDescent="0.25">
      <c r="A226" s="177" t="s">
        <v>59</v>
      </c>
      <c r="B226" s="173" t="s">
        <v>228</v>
      </c>
      <c r="C226" s="178"/>
      <c r="D226" s="253"/>
      <c r="E226" s="254"/>
      <c r="F226" s="252"/>
    </row>
    <row r="227" spans="1:6" ht="15.75" x14ac:dyDescent="0.25">
      <c r="A227" s="181" t="s">
        <v>231</v>
      </c>
      <c r="B227" s="173" t="s">
        <v>232</v>
      </c>
      <c r="C227" s="182"/>
      <c r="D227" s="255"/>
      <c r="E227" s="256"/>
      <c r="F227" s="252"/>
    </row>
    <row r="228" spans="1:6" ht="25.5" x14ac:dyDescent="0.25">
      <c r="A228" s="177" t="s">
        <v>233</v>
      </c>
      <c r="B228" s="173" t="s">
        <v>234</v>
      </c>
      <c r="C228" s="178"/>
      <c r="D228" s="253"/>
      <c r="E228" s="254"/>
      <c r="F228" s="252"/>
    </row>
    <row r="229" spans="1:6" ht="15.75" x14ac:dyDescent="0.25">
      <c r="A229" s="181" t="s">
        <v>241</v>
      </c>
      <c r="B229" s="173" t="s">
        <v>242</v>
      </c>
      <c r="C229" s="182"/>
      <c r="D229" s="255"/>
      <c r="E229" s="256"/>
      <c r="F229" s="252"/>
    </row>
    <row r="230" spans="1:6" ht="15.75" x14ac:dyDescent="0.25">
      <c r="A230" s="181" t="s">
        <v>436</v>
      </c>
      <c r="B230" s="173" t="s">
        <v>437</v>
      </c>
      <c r="C230" s="182"/>
      <c r="D230" s="255"/>
      <c r="E230" s="256"/>
      <c r="F230" s="252"/>
    </row>
    <row r="231" spans="1:6" ht="15.75" x14ac:dyDescent="0.25">
      <c r="A231" s="181" t="s">
        <v>243</v>
      </c>
      <c r="B231" s="173" t="s">
        <v>244</v>
      </c>
      <c r="C231" s="182"/>
      <c r="D231" s="255"/>
      <c r="E231" s="256"/>
      <c r="F231" s="252"/>
    </row>
    <row r="232" spans="1:6" ht="15.75" x14ac:dyDescent="0.25">
      <c r="A232" s="181" t="s">
        <v>440</v>
      </c>
      <c r="B232" s="173" t="s">
        <v>441</v>
      </c>
      <c r="C232" s="182"/>
      <c r="D232" s="255"/>
      <c r="E232" s="256"/>
      <c r="F232" s="252"/>
    </row>
    <row r="233" spans="1:6" ht="15.75" x14ac:dyDescent="0.25">
      <c r="A233" s="181" t="s">
        <v>443</v>
      </c>
      <c r="B233" s="173" t="s">
        <v>362</v>
      </c>
      <c r="C233" s="182"/>
      <c r="D233" s="255"/>
      <c r="E233" s="256"/>
      <c r="F233" s="252"/>
    </row>
    <row r="234" spans="1:6" ht="15.75" x14ac:dyDescent="0.25">
      <c r="A234" s="181" t="s">
        <v>450</v>
      </c>
      <c r="B234" s="173" t="s">
        <v>451</v>
      </c>
      <c r="C234" s="182"/>
      <c r="D234" s="255"/>
      <c r="E234" s="256"/>
      <c r="F234" s="252"/>
    </row>
    <row r="235" spans="1:6" ht="25.5" x14ac:dyDescent="0.25">
      <c r="A235" s="177" t="s">
        <v>249</v>
      </c>
      <c r="B235" s="173" t="s">
        <v>250</v>
      </c>
      <c r="C235" s="178"/>
      <c r="D235" s="253"/>
      <c r="E235" s="254"/>
      <c r="F235" s="252"/>
    </row>
    <row r="236" spans="1:6" ht="15.75" x14ac:dyDescent="0.25">
      <c r="A236" s="181" t="s">
        <v>478</v>
      </c>
      <c r="B236" s="173" t="s">
        <v>477</v>
      </c>
      <c r="C236" s="182"/>
      <c r="D236" s="255"/>
      <c r="E236" s="256"/>
      <c r="F236" s="252"/>
    </row>
    <row r="237" spans="1:6" ht="25.5" x14ac:dyDescent="0.25">
      <c r="A237" s="181" t="s">
        <v>484</v>
      </c>
      <c r="B237" s="173" t="s">
        <v>483</v>
      </c>
      <c r="C237" s="182"/>
      <c r="D237" s="255"/>
      <c r="E237" s="256"/>
      <c r="F237" s="252"/>
    </row>
    <row r="238" spans="1:6" ht="15.75" x14ac:dyDescent="0.25">
      <c r="A238" s="176" t="s">
        <v>32</v>
      </c>
      <c r="B238" s="173" t="s">
        <v>486</v>
      </c>
      <c r="C238" s="178"/>
      <c r="D238" s="253"/>
      <c r="E238" s="254"/>
      <c r="F238" s="252"/>
    </row>
    <row r="239" spans="1:6" ht="15.75" x14ac:dyDescent="0.25">
      <c r="A239" s="177" t="s">
        <v>83</v>
      </c>
      <c r="B239" s="173" t="s">
        <v>84</v>
      </c>
      <c r="C239" s="178"/>
      <c r="D239" s="253"/>
      <c r="E239" s="254"/>
      <c r="F239" s="252"/>
    </row>
    <row r="240" spans="1:6" ht="15.75" x14ac:dyDescent="0.25">
      <c r="A240" s="181" t="s">
        <v>87</v>
      </c>
      <c r="B240" s="173" t="s">
        <v>88</v>
      </c>
      <c r="C240" s="182"/>
      <c r="D240" s="255"/>
      <c r="E240" s="256"/>
      <c r="F240" s="252"/>
    </row>
    <row r="241" spans="1:6" ht="15.75" x14ac:dyDescent="0.25">
      <c r="A241" s="181" t="s">
        <v>93</v>
      </c>
      <c r="B241" s="173" t="s">
        <v>92</v>
      </c>
      <c r="C241" s="182"/>
      <c r="D241" s="255"/>
      <c r="E241" s="256"/>
      <c r="F241" s="252"/>
    </row>
    <row r="242" spans="1:6" ht="15.75" x14ac:dyDescent="0.25">
      <c r="A242" s="181" t="s">
        <v>96</v>
      </c>
      <c r="B242" s="173" t="s">
        <v>97</v>
      </c>
      <c r="C242" s="182"/>
      <c r="D242" s="255"/>
      <c r="E242" s="256"/>
      <c r="F242" s="252"/>
    </row>
    <row r="243" spans="1:6" ht="15.75" x14ac:dyDescent="0.25">
      <c r="A243" s="177" t="s">
        <v>98</v>
      </c>
      <c r="B243" s="173" t="s">
        <v>99</v>
      </c>
      <c r="C243" s="178"/>
      <c r="D243" s="253"/>
      <c r="E243" s="254"/>
      <c r="F243" s="252"/>
    </row>
    <row r="244" spans="1:6" ht="15.75" x14ac:dyDescent="0.25">
      <c r="A244" s="181" t="s">
        <v>102</v>
      </c>
      <c r="B244" s="173" t="s">
        <v>103</v>
      </c>
      <c r="C244" s="182"/>
      <c r="D244" s="255"/>
      <c r="E244" s="256"/>
      <c r="F244" s="252"/>
    </row>
    <row r="245" spans="1:6" ht="25.5" x14ac:dyDescent="0.25">
      <c r="A245" s="181" t="s">
        <v>104</v>
      </c>
      <c r="B245" s="173" t="s">
        <v>105</v>
      </c>
      <c r="C245" s="182"/>
      <c r="D245" s="255"/>
      <c r="E245" s="256"/>
      <c r="F245" s="252"/>
    </row>
    <row r="246" spans="1:6" ht="15.75" x14ac:dyDescent="0.25">
      <c r="A246" s="181" t="s">
        <v>106</v>
      </c>
      <c r="B246" s="173" t="s">
        <v>107</v>
      </c>
      <c r="C246" s="182"/>
      <c r="D246" s="255"/>
      <c r="E246" s="256"/>
      <c r="F246" s="252"/>
    </row>
    <row r="247" spans="1:6" ht="15.75" x14ac:dyDescent="0.25">
      <c r="A247" s="181" t="s">
        <v>108</v>
      </c>
      <c r="B247" s="173" t="s">
        <v>109</v>
      </c>
      <c r="C247" s="182"/>
      <c r="D247" s="255"/>
      <c r="E247" s="256"/>
      <c r="F247" s="252"/>
    </row>
    <row r="248" spans="1:6" ht="15.75" x14ac:dyDescent="0.25">
      <c r="A248" s="181" t="s">
        <v>112</v>
      </c>
      <c r="B248" s="173" t="s">
        <v>113</v>
      </c>
      <c r="C248" s="182"/>
      <c r="D248" s="255"/>
      <c r="E248" s="256"/>
      <c r="F248" s="252"/>
    </row>
    <row r="249" spans="1:6" ht="15.75" x14ac:dyDescent="0.25">
      <c r="A249" s="181" t="s">
        <v>381</v>
      </c>
      <c r="B249" s="173" t="s">
        <v>382</v>
      </c>
      <c r="C249" s="182"/>
      <c r="D249" s="255"/>
      <c r="E249" s="256"/>
      <c r="F249" s="252"/>
    </row>
    <row r="250" spans="1:6" ht="15.75" x14ac:dyDescent="0.25">
      <c r="A250" s="181" t="s">
        <v>114</v>
      </c>
      <c r="B250" s="173" t="s">
        <v>115</v>
      </c>
      <c r="C250" s="182"/>
      <c r="D250" s="255"/>
      <c r="E250" s="256"/>
      <c r="F250" s="252"/>
    </row>
    <row r="251" spans="1:6" ht="25.5" x14ac:dyDescent="0.25">
      <c r="A251" s="181" t="s">
        <v>116</v>
      </c>
      <c r="B251" s="173" t="s">
        <v>117</v>
      </c>
      <c r="C251" s="182"/>
      <c r="D251" s="255"/>
      <c r="E251" s="256"/>
      <c r="F251" s="252"/>
    </row>
    <row r="252" spans="1:6" ht="15.75" x14ac:dyDescent="0.25">
      <c r="A252" s="181" t="s">
        <v>118</v>
      </c>
      <c r="B252" s="173" t="s">
        <v>119</v>
      </c>
      <c r="C252" s="182"/>
      <c r="D252" s="255"/>
      <c r="E252" s="256"/>
      <c r="F252" s="252"/>
    </row>
    <row r="253" spans="1:6" ht="15.75" x14ac:dyDescent="0.25">
      <c r="A253" s="181" t="s">
        <v>120</v>
      </c>
      <c r="B253" s="173" t="s">
        <v>121</v>
      </c>
      <c r="C253" s="182"/>
      <c r="D253" s="255"/>
      <c r="E253" s="256"/>
      <c r="F253" s="252"/>
    </row>
    <row r="254" spans="1:6" ht="15.75" x14ac:dyDescent="0.25">
      <c r="A254" s="181" t="s">
        <v>124</v>
      </c>
      <c r="B254" s="173" t="s">
        <v>125</v>
      </c>
      <c r="C254" s="182"/>
      <c r="D254" s="255"/>
      <c r="E254" s="256"/>
      <c r="F254" s="252"/>
    </row>
    <row r="255" spans="1:6" ht="15.75" x14ac:dyDescent="0.25">
      <c r="A255" s="181" t="s">
        <v>126</v>
      </c>
      <c r="B255" s="173" t="s">
        <v>127</v>
      </c>
      <c r="C255" s="182"/>
      <c r="D255" s="255"/>
      <c r="E255" s="256"/>
      <c r="F255" s="252"/>
    </row>
    <row r="256" spans="1:6" ht="15.75" x14ac:dyDescent="0.25">
      <c r="A256" s="181" t="s">
        <v>128</v>
      </c>
      <c r="B256" s="173" t="s">
        <v>129</v>
      </c>
      <c r="C256" s="182"/>
      <c r="D256" s="255"/>
      <c r="E256" s="256"/>
      <c r="F256" s="252"/>
    </row>
    <row r="257" spans="1:6" ht="15.75" x14ac:dyDescent="0.25">
      <c r="A257" s="181" t="s">
        <v>130</v>
      </c>
      <c r="B257" s="173" t="s">
        <v>131</v>
      </c>
      <c r="C257" s="182"/>
      <c r="D257" s="255"/>
      <c r="E257" s="256"/>
      <c r="F257" s="252"/>
    </row>
    <row r="258" spans="1:6" ht="15.75" x14ac:dyDescent="0.25">
      <c r="A258" s="181" t="s">
        <v>132</v>
      </c>
      <c r="B258" s="173" t="s">
        <v>133</v>
      </c>
      <c r="C258" s="182"/>
      <c r="D258" s="255"/>
      <c r="E258" s="256"/>
      <c r="F258" s="252"/>
    </row>
    <row r="259" spans="1:6" ht="15.75" x14ac:dyDescent="0.25">
      <c r="A259" s="181" t="s">
        <v>136</v>
      </c>
      <c r="B259" s="173" t="s">
        <v>137</v>
      </c>
      <c r="C259" s="182"/>
      <c r="D259" s="255"/>
      <c r="E259" s="256"/>
      <c r="F259" s="252"/>
    </row>
    <row r="260" spans="1:6" ht="15.75" x14ac:dyDescent="0.25">
      <c r="A260" s="181" t="s">
        <v>138</v>
      </c>
      <c r="B260" s="173" t="s">
        <v>139</v>
      </c>
      <c r="C260" s="182"/>
      <c r="D260" s="255"/>
      <c r="E260" s="256"/>
      <c r="F260" s="252"/>
    </row>
    <row r="261" spans="1:6" ht="15.75" x14ac:dyDescent="0.25">
      <c r="A261" s="181" t="s">
        <v>140</v>
      </c>
      <c r="B261" s="173" t="s">
        <v>141</v>
      </c>
      <c r="C261" s="182"/>
      <c r="D261" s="255"/>
      <c r="E261" s="256"/>
      <c r="F261" s="252"/>
    </row>
    <row r="262" spans="1:6" ht="25.5" x14ac:dyDescent="0.25">
      <c r="A262" s="181" t="s">
        <v>144</v>
      </c>
      <c r="B262" s="173" t="s">
        <v>143</v>
      </c>
      <c r="C262" s="182"/>
      <c r="D262" s="255"/>
      <c r="E262" s="256"/>
      <c r="F262" s="252"/>
    </row>
    <row r="263" spans="1:6" ht="15.75" x14ac:dyDescent="0.25">
      <c r="A263" s="181" t="s">
        <v>149</v>
      </c>
      <c r="B263" s="173" t="s">
        <v>150</v>
      </c>
      <c r="C263" s="182"/>
      <c r="D263" s="255"/>
      <c r="E263" s="256"/>
      <c r="F263" s="252"/>
    </row>
    <row r="264" spans="1:6" ht="15.75" x14ac:dyDescent="0.25">
      <c r="A264" s="181" t="s">
        <v>151</v>
      </c>
      <c r="B264" s="173" t="s">
        <v>152</v>
      </c>
      <c r="C264" s="182"/>
      <c r="D264" s="255"/>
      <c r="E264" s="256"/>
      <c r="F264" s="252"/>
    </row>
    <row r="265" spans="1:6" ht="15.75" x14ac:dyDescent="0.25">
      <c r="A265" s="181" t="s">
        <v>153</v>
      </c>
      <c r="B265" s="173" t="s">
        <v>154</v>
      </c>
      <c r="C265" s="182"/>
      <c r="D265" s="255"/>
      <c r="E265" s="256"/>
      <c r="F265" s="252"/>
    </row>
    <row r="266" spans="1:6" ht="15.75" x14ac:dyDescent="0.25">
      <c r="A266" s="181" t="s">
        <v>155</v>
      </c>
      <c r="B266" s="173" t="s">
        <v>156</v>
      </c>
      <c r="C266" s="182"/>
      <c r="D266" s="255"/>
      <c r="E266" s="256"/>
      <c r="F266" s="252"/>
    </row>
    <row r="267" spans="1:6" ht="15.75" x14ac:dyDescent="0.25">
      <c r="A267" s="177" t="s">
        <v>160</v>
      </c>
      <c r="B267" s="173" t="s">
        <v>161</v>
      </c>
      <c r="C267" s="178"/>
      <c r="D267" s="253"/>
      <c r="E267" s="254"/>
      <c r="F267" s="252"/>
    </row>
    <row r="268" spans="1:6" ht="15.75" x14ac:dyDescent="0.25">
      <c r="A268" s="181" t="s">
        <v>164</v>
      </c>
      <c r="B268" s="173" t="s">
        <v>165</v>
      </c>
      <c r="C268" s="182"/>
      <c r="D268" s="255"/>
      <c r="E268" s="256"/>
      <c r="F268" s="252"/>
    </row>
    <row r="269" spans="1:6" ht="25.5" x14ac:dyDescent="0.25">
      <c r="A269" s="181" t="s">
        <v>389</v>
      </c>
      <c r="B269" s="173" t="s">
        <v>390</v>
      </c>
      <c r="C269" s="182"/>
      <c r="D269" s="255"/>
      <c r="E269" s="256"/>
      <c r="F269" s="252"/>
    </row>
    <row r="270" spans="1:6" ht="25.5" x14ac:dyDescent="0.25">
      <c r="A270" s="177" t="s">
        <v>233</v>
      </c>
      <c r="B270" s="173" t="s">
        <v>234</v>
      </c>
      <c r="C270" s="178"/>
      <c r="D270" s="253"/>
      <c r="E270" s="254"/>
      <c r="F270" s="252"/>
    </row>
    <row r="271" spans="1:6" ht="15.75" x14ac:dyDescent="0.25">
      <c r="A271" s="181" t="s">
        <v>241</v>
      </c>
      <c r="B271" s="173" t="s">
        <v>242</v>
      </c>
      <c r="C271" s="182"/>
      <c r="D271" s="255"/>
      <c r="E271" s="256"/>
      <c r="F271" s="252"/>
    </row>
    <row r="272" spans="1:6" ht="15.75" x14ac:dyDescent="0.25">
      <c r="A272" s="181" t="s">
        <v>243</v>
      </c>
      <c r="B272" s="173" t="s">
        <v>244</v>
      </c>
      <c r="C272" s="182"/>
      <c r="D272" s="255"/>
      <c r="E272" s="256"/>
      <c r="F272" s="252"/>
    </row>
    <row r="273" spans="1:9" ht="15.75" x14ac:dyDescent="0.25">
      <c r="A273" s="181" t="s">
        <v>443</v>
      </c>
      <c r="B273" s="173" t="s">
        <v>362</v>
      </c>
      <c r="C273" s="182"/>
      <c r="D273" s="255"/>
      <c r="E273" s="256"/>
      <c r="F273" s="252"/>
    </row>
    <row r="274" spans="1:9" ht="15.75" x14ac:dyDescent="0.25">
      <c r="A274" s="181" t="s">
        <v>247</v>
      </c>
      <c r="B274" s="173" t="s">
        <v>248</v>
      </c>
      <c r="C274" s="182"/>
      <c r="D274" s="255"/>
      <c r="E274" s="256"/>
      <c r="F274" s="252"/>
    </row>
    <row r="275" spans="1:9" ht="37.5" customHeight="1" x14ac:dyDescent="0.25">
      <c r="A275" s="174" t="s">
        <v>548</v>
      </c>
      <c r="B275" s="175" t="s">
        <v>549</v>
      </c>
      <c r="C275" s="179"/>
      <c r="D275" s="251">
        <f>D276+D357+D471</f>
        <v>1938395</v>
      </c>
      <c r="E275" s="252">
        <f>E276+E357+E471+E589</f>
        <v>73549.56</v>
      </c>
      <c r="F275" s="252">
        <f t="shared" ref="F275:F316" si="2">E275/D275*100</f>
        <v>3.794353576025526</v>
      </c>
      <c r="I275" s="242"/>
    </row>
    <row r="276" spans="1:9" ht="15.75" x14ac:dyDescent="0.25">
      <c r="A276" s="176" t="s">
        <v>83</v>
      </c>
      <c r="B276" s="173" t="s">
        <v>485</v>
      </c>
      <c r="C276" s="178"/>
      <c r="D276" s="253">
        <f>D277+D286+D333+D314</f>
        <v>200000</v>
      </c>
      <c r="E276" s="254">
        <f>E277+E286</f>
        <v>17869.939999999999</v>
      </c>
      <c r="F276" s="252">
        <f t="shared" si="2"/>
        <v>8.9349699999999999</v>
      </c>
    </row>
    <row r="277" spans="1:9" ht="15.75" x14ac:dyDescent="0.25">
      <c r="A277" s="177" t="s">
        <v>83</v>
      </c>
      <c r="B277" s="173" t="s">
        <v>84</v>
      </c>
      <c r="C277" s="178"/>
      <c r="D277" s="253">
        <f>D278+D284</f>
        <v>24414</v>
      </c>
      <c r="E277" s="254">
        <f>E278+E284</f>
        <v>1921.02</v>
      </c>
      <c r="F277" s="252">
        <f t="shared" si="2"/>
        <v>7.8685180634062419</v>
      </c>
    </row>
    <row r="278" spans="1:9" ht="15.75" x14ac:dyDescent="0.25">
      <c r="A278" s="181" t="s">
        <v>87</v>
      </c>
      <c r="B278" s="173" t="s">
        <v>88</v>
      </c>
      <c r="C278" s="182"/>
      <c r="D278" s="255">
        <v>20197</v>
      </c>
      <c r="E278" s="256">
        <v>1648.93</v>
      </c>
      <c r="F278" s="252">
        <f t="shared" si="2"/>
        <v>8.1642323117294655</v>
      </c>
    </row>
    <row r="279" spans="1:9" ht="15.75" x14ac:dyDescent="0.25">
      <c r="A279" s="181" t="s">
        <v>373</v>
      </c>
      <c r="B279" s="173" t="s">
        <v>374</v>
      </c>
      <c r="C279" s="182"/>
      <c r="D279" s="255"/>
      <c r="E279" s="256"/>
      <c r="F279" s="252"/>
    </row>
    <row r="280" spans="1:9" ht="15.75" x14ac:dyDescent="0.25">
      <c r="A280" s="181" t="s">
        <v>89</v>
      </c>
      <c r="B280" s="173" t="s">
        <v>90</v>
      </c>
      <c r="C280" s="182"/>
      <c r="D280" s="255"/>
      <c r="E280" s="256"/>
      <c r="F280" s="252"/>
    </row>
    <row r="281" spans="1:9" ht="15.75" x14ac:dyDescent="0.25">
      <c r="A281" s="181" t="s">
        <v>375</v>
      </c>
      <c r="B281" s="173" t="s">
        <v>376</v>
      </c>
      <c r="C281" s="182"/>
      <c r="D281" s="255"/>
      <c r="E281" s="256"/>
      <c r="F281" s="252"/>
    </row>
    <row r="282" spans="1:9" ht="15.75" x14ac:dyDescent="0.25">
      <c r="A282" s="181" t="s">
        <v>93</v>
      </c>
      <c r="B282" s="173" t="s">
        <v>92</v>
      </c>
      <c r="C282" s="182"/>
      <c r="D282" s="255"/>
      <c r="E282" s="256"/>
      <c r="F282" s="252"/>
    </row>
    <row r="283" spans="1:9" ht="15.75" x14ac:dyDescent="0.25">
      <c r="A283" s="181" t="s">
        <v>377</v>
      </c>
      <c r="B283" s="173" t="s">
        <v>378</v>
      </c>
      <c r="C283" s="182"/>
      <c r="D283" s="255"/>
      <c r="E283" s="256"/>
      <c r="F283" s="252"/>
    </row>
    <row r="284" spans="1:9" ht="15.75" x14ac:dyDescent="0.25">
      <c r="A284" s="181" t="s">
        <v>96</v>
      </c>
      <c r="B284" s="173" t="s">
        <v>97</v>
      </c>
      <c r="C284" s="182"/>
      <c r="D284" s="255">
        <v>4217</v>
      </c>
      <c r="E284" s="256">
        <v>272.08999999999997</v>
      </c>
      <c r="F284" s="252">
        <f t="shared" si="2"/>
        <v>6.4522172160303519</v>
      </c>
    </row>
    <row r="285" spans="1:9" ht="25.5" x14ac:dyDescent="0.25">
      <c r="A285" s="181" t="s">
        <v>379</v>
      </c>
      <c r="B285" s="173" t="s">
        <v>380</v>
      </c>
      <c r="C285" s="182"/>
      <c r="D285" s="255"/>
      <c r="E285" s="256"/>
      <c r="F285" s="252"/>
    </row>
    <row r="286" spans="1:9" ht="15.75" x14ac:dyDescent="0.25">
      <c r="A286" s="177" t="s">
        <v>98</v>
      </c>
      <c r="B286" s="173" t="s">
        <v>99</v>
      </c>
      <c r="C286" s="178"/>
      <c r="D286" s="253">
        <f>D296+D299+D301+D303+D305+D30+D309</f>
        <v>86000</v>
      </c>
      <c r="E286" s="254">
        <f>E287+E291+E297+E299+E303+E305+E306+E311+E313+E309+E301</f>
        <v>15948.92</v>
      </c>
      <c r="F286" s="252">
        <f t="shared" si="2"/>
        <v>18.545255813953489</v>
      </c>
    </row>
    <row r="287" spans="1:9" ht="15.75" x14ac:dyDescent="0.25">
      <c r="A287" s="181" t="s">
        <v>102</v>
      </c>
      <c r="B287" s="173" t="s">
        <v>103</v>
      </c>
      <c r="C287" s="182"/>
      <c r="D287" s="255"/>
      <c r="E287" s="256">
        <v>695</v>
      </c>
      <c r="F287" s="252"/>
    </row>
    <row r="288" spans="1:9" ht="25.5" x14ac:dyDescent="0.25">
      <c r="A288" s="181" t="s">
        <v>104</v>
      </c>
      <c r="B288" s="173" t="s">
        <v>105</v>
      </c>
      <c r="C288" s="182"/>
      <c r="D288" s="255"/>
      <c r="E288" s="256"/>
      <c r="F288" s="252"/>
    </row>
    <row r="289" spans="1:9" ht="15.75" x14ac:dyDescent="0.25">
      <c r="A289" s="181" t="s">
        <v>106</v>
      </c>
      <c r="B289" s="173" t="s">
        <v>107</v>
      </c>
      <c r="C289" s="182"/>
      <c r="D289" s="255"/>
      <c r="E289" s="256"/>
      <c r="F289" s="252"/>
    </row>
    <row r="290" spans="1:9" ht="15.75" x14ac:dyDescent="0.25">
      <c r="A290" s="181" t="s">
        <v>108</v>
      </c>
      <c r="B290" s="173" t="s">
        <v>109</v>
      </c>
      <c r="C290" s="182"/>
      <c r="D290" s="255"/>
      <c r="E290" s="256"/>
      <c r="F290" s="252"/>
    </row>
    <row r="291" spans="1:9" ht="15.75" x14ac:dyDescent="0.25">
      <c r="A291" s="181" t="s">
        <v>112</v>
      </c>
      <c r="B291" s="173" t="s">
        <v>113</v>
      </c>
      <c r="C291" s="182"/>
      <c r="D291" s="255"/>
      <c r="E291" s="256">
        <v>194.24</v>
      </c>
      <c r="F291" s="252"/>
    </row>
    <row r="292" spans="1:9" ht="15.75" x14ac:dyDescent="0.25">
      <c r="A292" s="181" t="s">
        <v>381</v>
      </c>
      <c r="B292" s="173" t="s">
        <v>382</v>
      </c>
      <c r="C292" s="182"/>
      <c r="D292" s="255"/>
      <c r="E292" s="256"/>
      <c r="F292" s="252"/>
    </row>
    <row r="293" spans="1:9" ht="15.75" x14ac:dyDescent="0.25">
      <c r="A293" s="181" t="s">
        <v>114</v>
      </c>
      <c r="B293" s="173" t="s">
        <v>115</v>
      </c>
      <c r="C293" s="182"/>
      <c r="D293" s="255"/>
      <c r="E293" s="256"/>
      <c r="F293" s="252"/>
    </row>
    <row r="294" spans="1:9" ht="25.5" x14ac:dyDescent="0.25">
      <c r="A294" s="181" t="s">
        <v>116</v>
      </c>
      <c r="B294" s="173" t="s">
        <v>117</v>
      </c>
      <c r="C294" s="182"/>
      <c r="D294" s="255"/>
      <c r="E294" s="256"/>
      <c r="F294" s="252"/>
    </row>
    <row r="295" spans="1:9" ht="15.75" x14ac:dyDescent="0.25">
      <c r="A295" s="181" t="s">
        <v>118</v>
      </c>
      <c r="B295" s="173" t="s">
        <v>119</v>
      </c>
      <c r="C295" s="182"/>
      <c r="D295" s="255"/>
      <c r="E295" s="256"/>
      <c r="F295" s="252"/>
    </row>
    <row r="296" spans="1:9" ht="15.75" x14ac:dyDescent="0.25">
      <c r="A296" s="181" t="s">
        <v>120</v>
      </c>
      <c r="B296" s="173" t="s">
        <v>121</v>
      </c>
      <c r="C296" s="182"/>
      <c r="D296" s="255">
        <v>5000</v>
      </c>
      <c r="E296" s="256"/>
      <c r="F296" s="252">
        <f t="shared" si="2"/>
        <v>0</v>
      </c>
    </row>
    <row r="297" spans="1:9" ht="15.75" x14ac:dyDescent="0.25">
      <c r="A297" s="181" t="s">
        <v>124</v>
      </c>
      <c r="B297" s="173" t="s">
        <v>125</v>
      </c>
      <c r="C297" s="182"/>
      <c r="D297" s="255"/>
      <c r="E297" s="256">
        <v>15</v>
      </c>
      <c r="F297" s="252"/>
    </row>
    <row r="298" spans="1:9" ht="15.75" x14ac:dyDescent="0.25">
      <c r="A298" s="181" t="s">
        <v>126</v>
      </c>
      <c r="B298" s="173" t="s">
        <v>127</v>
      </c>
      <c r="C298" s="182"/>
      <c r="D298" s="255"/>
      <c r="E298" s="256"/>
      <c r="F298" s="252"/>
    </row>
    <row r="299" spans="1:9" ht="15.75" x14ac:dyDescent="0.25">
      <c r="A299" s="181" t="s">
        <v>128</v>
      </c>
      <c r="B299" s="173" t="s">
        <v>129</v>
      </c>
      <c r="C299" s="182"/>
      <c r="D299" s="255">
        <v>10000</v>
      </c>
      <c r="E299" s="256">
        <v>742</v>
      </c>
      <c r="F299" s="252">
        <f t="shared" si="2"/>
        <v>7.42</v>
      </c>
    </row>
    <row r="300" spans="1:9" ht="15.75" x14ac:dyDescent="0.25">
      <c r="A300" s="181" t="s">
        <v>130</v>
      </c>
      <c r="B300" s="173" t="s">
        <v>131</v>
      </c>
      <c r="C300" s="182"/>
      <c r="D300" s="255"/>
      <c r="E300" s="256"/>
      <c r="F300" s="252"/>
    </row>
    <row r="301" spans="1:9" ht="15.75" x14ac:dyDescent="0.25">
      <c r="A301" s="181" t="s">
        <v>132</v>
      </c>
      <c r="B301" s="173" t="s">
        <v>133</v>
      </c>
      <c r="C301" s="182"/>
      <c r="D301" s="255">
        <v>5000</v>
      </c>
      <c r="E301" s="256">
        <v>995.4</v>
      </c>
      <c r="F301" s="252">
        <f t="shared" si="2"/>
        <v>19.908000000000001</v>
      </c>
    </row>
    <row r="302" spans="1:9" ht="15.75" x14ac:dyDescent="0.25">
      <c r="A302" s="181" t="s">
        <v>134</v>
      </c>
      <c r="B302" s="173" t="s">
        <v>135</v>
      </c>
      <c r="C302" s="182"/>
      <c r="D302" s="255"/>
      <c r="E302" s="256"/>
      <c r="F302" s="252"/>
    </row>
    <row r="303" spans="1:9" ht="15.75" x14ac:dyDescent="0.25">
      <c r="A303" s="181" t="s">
        <v>136</v>
      </c>
      <c r="B303" s="173" t="s">
        <v>137</v>
      </c>
      <c r="C303" s="182"/>
      <c r="D303" s="255">
        <v>57000</v>
      </c>
      <c r="E303" s="256">
        <v>4062.91</v>
      </c>
      <c r="F303" s="252">
        <f t="shared" si="2"/>
        <v>7.1279122807017536</v>
      </c>
    </row>
    <row r="304" spans="1:9" ht="15.75" x14ac:dyDescent="0.25">
      <c r="A304" s="181" t="s">
        <v>138</v>
      </c>
      <c r="B304" s="173" t="s">
        <v>139</v>
      </c>
      <c r="C304" s="182"/>
      <c r="D304" s="255"/>
      <c r="E304" s="256"/>
      <c r="F304" s="252"/>
      <c r="I304">
        <f>C303-312395</f>
        <v>-312395</v>
      </c>
    </row>
    <row r="305" spans="1:9" ht="15.75" x14ac:dyDescent="0.25">
      <c r="A305" s="181" t="s">
        <v>140</v>
      </c>
      <c r="B305" s="173" t="s">
        <v>141</v>
      </c>
      <c r="C305" s="182"/>
      <c r="D305" s="255">
        <v>7000</v>
      </c>
      <c r="E305" s="256">
        <v>1031.1400000000001</v>
      </c>
      <c r="F305" s="252">
        <f t="shared" si="2"/>
        <v>14.730571428571428</v>
      </c>
    </row>
    <row r="306" spans="1:9" ht="25.5" x14ac:dyDescent="0.25">
      <c r="A306" s="181" t="s">
        <v>144</v>
      </c>
      <c r="B306" s="173" t="s">
        <v>143</v>
      </c>
      <c r="C306" s="182"/>
      <c r="D306" s="255"/>
      <c r="E306" s="256">
        <v>810.62</v>
      </c>
      <c r="F306" s="252"/>
    </row>
    <row r="307" spans="1:9" ht="25.5" x14ac:dyDescent="0.25">
      <c r="A307" s="181" t="s">
        <v>147</v>
      </c>
      <c r="B307" s="173" t="s">
        <v>148</v>
      </c>
      <c r="C307" s="182"/>
      <c r="D307" s="255"/>
      <c r="E307" s="256"/>
      <c r="F307" s="252"/>
    </row>
    <row r="308" spans="1:9" ht="15.75" x14ac:dyDescent="0.25">
      <c r="A308" s="181" t="s">
        <v>149</v>
      </c>
      <c r="B308" s="173" t="s">
        <v>150</v>
      </c>
      <c r="C308" s="182"/>
      <c r="D308" s="255"/>
      <c r="E308" s="256"/>
      <c r="F308" s="252"/>
    </row>
    <row r="309" spans="1:9" ht="15.75" x14ac:dyDescent="0.25">
      <c r="A309" s="181" t="s">
        <v>151</v>
      </c>
      <c r="B309" s="173" t="s">
        <v>152</v>
      </c>
      <c r="C309" s="182"/>
      <c r="D309" s="255">
        <v>2000</v>
      </c>
      <c r="E309" s="256">
        <v>5801.37</v>
      </c>
      <c r="F309" s="252">
        <f t="shared" si="2"/>
        <v>290.06849999999997</v>
      </c>
    </row>
    <row r="310" spans="1:9" ht="15.75" x14ac:dyDescent="0.25">
      <c r="A310" s="181" t="s">
        <v>153</v>
      </c>
      <c r="B310" s="173" t="s">
        <v>154</v>
      </c>
      <c r="C310" s="182"/>
      <c r="D310" s="255"/>
      <c r="E310" s="256"/>
      <c r="F310" s="252"/>
    </row>
    <row r="311" spans="1:9" ht="15.75" x14ac:dyDescent="0.25">
      <c r="A311" s="181" t="s">
        <v>155</v>
      </c>
      <c r="B311" s="173" t="s">
        <v>156</v>
      </c>
      <c r="C311" s="182"/>
      <c r="D311" s="255"/>
      <c r="E311" s="256">
        <v>9.2899999999999991</v>
      </c>
      <c r="F311" s="252"/>
    </row>
    <row r="312" spans="1:9" ht="15.75" x14ac:dyDescent="0.25">
      <c r="A312" s="181" t="s">
        <v>157</v>
      </c>
      <c r="B312" s="173" t="s">
        <v>158</v>
      </c>
      <c r="C312" s="182"/>
      <c r="D312" s="255"/>
      <c r="E312" s="256"/>
      <c r="F312" s="252"/>
      <c r="I312" s="242"/>
    </row>
    <row r="313" spans="1:9" ht="15.75" x14ac:dyDescent="0.25">
      <c r="A313" s="181" t="s">
        <v>159</v>
      </c>
      <c r="B313" s="173" t="s">
        <v>146</v>
      </c>
      <c r="C313" s="182"/>
      <c r="D313" s="255"/>
      <c r="E313" s="256">
        <v>1591.95</v>
      </c>
      <c r="F313" s="252"/>
    </row>
    <row r="314" spans="1:9" ht="15.75" x14ac:dyDescent="0.25">
      <c r="A314" s="177" t="s">
        <v>160</v>
      </c>
      <c r="B314" s="173" t="s">
        <v>161</v>
      </c>
      <c r="C314" s="178"/>
      <c r="D314" s="253">
        <f>D316</f>
        <v>1000</v>
      </c>
      <c r="E314" s="254"/>
      <c r="F314" s="252">
        <f t="shared" si="2"/>
        <v>0</v>
      </c>
    </row>
    <row r="315" spans="1:9" ht="38.25" x14ac:dyDescent="0.25">
      <c r="A315" s="181" t="s">
        <v>387</v>
      </c>
      <c r="B315" s="173" t="s">
        <v>388</v>
      </c>
      <c r="C315" s="182"/>
      <c r="D315" s="255"/>
      <c r="E315" s="256"/>
      <c r="F315" s="252"/>
    </row>
    <row r="316" spans="1:9" ht="15.75" x14ac:dyDescent="0.25">
      <c r="A316" s="181" t="s">
        <v>164</v>
      </c>
      <c r="B316" s="173" t="s">
        <v>165</v>
      </c>
      <c r="C316" s="182"/>
      <c r="D316" s="255">
        <v>1000</v>
      </c>
      <c r="E316" s="256"/>
      <c r="F316" s="252">
        <f t="shared" si="2"/>
        <v>0</v>
      </c>
    </row>
    <row r="317" spans="1:9" ht="25.5" x14ac:dyDescent="0.25">
      <c r="A317" s="181" t="s">
        <v>389</v>
      </c>
      <c r="B317" s="173" t="s">
        <v>390</v>
      </c>
      <c r="C317" s="182"/>
      <c r="D317" s="255"/>
      <c r="E317" s="256"/>
      <c r="F317" s="252"/>
    </row>
    <row r="318" spans="1:9" ht="15.75" x14ac:dyDescent="0.25">
      <c r="A318" s="181" t="s">
        <v>391</v>
      </c>
      <c r="B318" s="173" t="s">
        <v>392</v>
      </c>
      <c r="C318" s="182"/>
      <c r="D318" s="255"/>
      <c r="E318" s="256"/>
      <c r="F318" s="252"/>
    </row>
    <row r="319" spans="1:9" ht="15.75" x14ac:dyDescent="0.25">
      <c r="A319" s="181" t="s">
        <v>393</v>
      </c>
      <c r="B319" s="173" t="s">
        <v>394</v>
      </c>
      <c r="C319" s="182"/>
      <c r="D319" s="255"/>
      <c r="E319" s="256"/>
      <c r="F319" s="252"/>
    </row>
    <row r="320" spans="1:9" ht="25.5" x14ac:dyDescent="0.25">
      <c r="A320" s="177" t="s">
        <v>175</v>
      </c>
      <c r="B320" s="173" t="s">
        <v>176</v>
      </c>
      <c r="C320" s="178"/>
      <c r="D320" s="253"/>
      <c r="E320" s="254"/>
      <c r="F320" s="252"/>
    </row>
    <row r="321" spans="1:6" ht="25.5" x14ac:dyDescent="0.25">
      <c r="A321" s="181" t="s">
        <v>197</v>
      </c>
      <c r="B321" s="173" t="s">
        <v>198</v>
      </c>
      <c r="C321" s="182"/>
      <c r="D321" s="255"/>
      <c r="E321" s="256"/>
      <c r="F321" s="252"/>
    </row>
    <row r="322" spans="1:6" ht="25.5" x14ac:dyDescent="0.25">
      <c r="A322" s="177" t="s">
        <v>203</v>
      </c>
      <c r="B322" s="173" t="s">
        <v>204</v>
      </c>
      <c r="C322" s="178"/>
      <c r="D322" s="253"/>
      <c r="E322" s="254"/>
      <c r="F322" s="252"/>
    </row>
    <row r="323" spans="1:6" ht="15.75" x14ac:dyDescent="0.25">
      <c r="A323" s="181" t="s">
        <v>207</v>
      </c>
      <c r="B323" s="173" t="s">
        <v>208</v>
      </c>
      <c r="C323" s="182"/>
      <c r="D323" s="255"/>
      <c r="E323" s="256"/>
      <c r="F323" s="252"/>
    </row>
    <row r="324" spans="1:6" ht="15.75" x14ac:dyDescent="0.25">
      <c r="A324" s="177" t="s">
        <v>209</v>
      </c>
      <c r="B324" s="173" t="s">
        <v>210</v>
      </c>
      <c r="C324" s="178"/>
      <c r="D324" s="253"/>
      <c r="E324" s="254"/>
      <c r="F324" s="252"/>
    </row>
    <row r="325" spans="1:6" ht="15.75" x14ac:dyDescent="0.25">
      <c r="A325" s="181" t="s">
        <v>213</v>
      </c>
      <c r="B325" s="173" t="s">
        <v>214</v>
      </c>
      <c r="C325" s="182"/>
      <c r="D325" s="255"/>
      <c r="E325" s="256"/>
      <c r="F325" s="252"/>
    </row>
    <row r="326" spans="1:6" ht="15.75" x14ac:dyDescent="0.25">
      <c r="A326" s="181" t="s">
        <v>416</v>
      </c>
      <c r="B326" s="173" t="s">
        <v>417</v>
      </c>
      <c r="C326" s="182"/>
      <c r="D326" s="255"/>
      <c r="E326" s="256"/>
      <c r="F326" s="252"/>
    </row>
    <row r="327" spans="1:6" ht="15.75" x14ac:dyDescent="0.25">
      <c r="A327" s="181" t="s">
        <v>420</v>
      </c>
      <c r="B327" s="173" t="s">
        <v>421</v>
      </c>
      <c r="C327" s="182"/>
      <c r="D327" s="255"/>
      <c r="E327" s="256"/>
      <c r="F327" s="252"/>
    </row>
    <row r="328" spans="1:6" ht="15.75" x14ac:dyDescent="0.25">
      <c r="A328" s="181" t="s">
        <v>424</v>
      </c>
      <c r="B328" s="173" t="s">
        <v>425</v>
      </c>
      <c r="C328" s="182"/>
      <c r="D328" s="255"/>
      <c r="E328" s="256"/>
      <c r="F328" s="252"/>
    </row>
    <row r="329" spans="1:6" ht="15.75" x14ac:dyDescent="0.25">
      <c r="A329" s="181" t="s">
        <v>426</v>
      </c>
      <c r="B329" s="173" t="s">
        <v>333</v>
      </c>
      <c r="C329" s="182"/>
      <c r="D329" s="255"/>
      <c r="E329" s="256"/>
      <c r="F329" s="252"/>
    </row>
    <row r="330" spans="1:6" ht="25.5" x14ac:dyDescent="0.25">
      <c r="A330" s="177" t="s">
        <v>59</v>
      </c>
      <c r="B330" s="173" t="s">
        <v>228</v>
      </c>
      <c r="C330" s="178"/>
      <c r="D330" s="253">
        <f>D332</f>
        <v>0</v>
      </c>
      <c r="E330" s="254"/>
      <c r="F330" s="252"/>
    </row>
    <row r="331" spans="1:6" ht="15.75" x14ac:dyDescent="0.25">
      <c r="A331" s="181" t="s">
        <v>231</v>
      </c>
      <c r="B331" s="173" t="s">
        <v>232</v>
      </c>
      <c r="C331" s="182"/>
      <c r="D331" s="255"/>
      <c r="E331" s="256"/>
      <c r="F331" s="252"/>
    </row>
    <row r="332" spans="1:6" ht="15.75" x14ac:dyDescent="0.25">
      <c r="A332" s="181" t="s">
        <v>430</v>
      </c>
      <c r="B332" s="173" t="s">
        <v>348</v>
      </c>
      <c r="C332" s="182"/>
      <c r="D332" s="255"/>
      <c r="E332" s="256"/>
      <c r="F332" s="252"/>
    </row>
    <row r="333" spans="1:6" ht="25.5" x14ac:dyDescent="0.25">
      <c r="A333" s="177" t="s">
        <v>233</v>
      </c>
      <c r="B333" s="173" t="s">
        <v>234</v>
      </c>
      <c r="C333" s="178"/>
      <c r="D333" s="253">
        <f>D340</f>
        <v>88586</v>
      </c>
      <c r="E333" s="254"/>
      <c r="F333" s="252">
        <f t="shared" ref="F333:F390" si="3">E333/D333*100</f>
        <v>0</v>
      </c>
    </row>
    <row r="334" spans="1:6" ht="15.75" x14ac:dyDescent="0.25">
      <c r="A334" s="181" t="s">
        <v>237</v>
      </c>
      <c r="B334" s="173" t="s">
        <v>238</v>
      </c>
      <c r="C334" s="182"/>
      <c r="D334" s="255"/>
      <c r="E334" s="256"/>
      <c r="F334" s="252"/>
    </row>
    <row r="335" spans="1:6" ht="15.75" x14ac:dyDescent="0.25">
      <c r="A335" s="181" t="s">
        <v>241</v>
      </c>
      <c r="B335" s="173" t="s">
        <v>242</v>
      </c>
      <c r="C335" s="182"/>
      <c r="D335" s="255"/>
      <c r="E335" s="256"/>
      <c r="F335" s="252"/>
    </row>
    <row r="336" spans="1:6" ht="15.75" x14ac:dyDescent="0.25">
      <c r="A336" s="181" t="s">
        <v>436</v>
      </c>
      <c r="B336" s="173" t="s">
        <v>437</v>
      </c>
      <c r="C336" s="182"/>
      <c r="D336" s="255"/>
      <c r="E336" s="256"/>
      <c r="F336" s="252"/>
    </row>
    <row r="337" spans="1:6" ht="15.75" x14ac:dyDescent="0.25">
      <c r="A337" s="181" t="s">
        <v>438</v>
      </c>
      <c r="B337" s="173" t="s">
        <v>439</v>
      </c>
      <c r="C337" s="182"/>
      <c r="D337" s="255"/>
      <c r="E337" s="256"/>
      <c r="F337" s="252"/>
    </row>
    <row r="338" spans="1:6" ht="15.75" x14ac:dyDescent="0.25">
      <c r="A338" s="181" t="s">
        <v>243</v>
      </c>
      <c r="B338" s="173" t="s">
        <v>244</v>
      </c>
      <c r="C338" s="182"/>
      <c r="D338" s="255"/>
      <c r="E338" s="256"/>
      <c r="F338" s="252"/>
    </row>
    <row r="339" spans="1:6" ht="15.75" x14ac:dyDescent="0.25">
      <c r="A339" s="181" t="s">
        <v>440</v>
      </c>
      <c r="B339" s="173" t="s">
        <v>441</v>
      </c>
      <c r="C339" s="182"/>
      <c r="D339" s="255"/>
      <c r="E339" s="256"/>
      <c r="F339" s="252"/>
    </row>
    <row r="340" spans="1:6" ht="15.75" x14ac:dyDescent="0.25">
      <c r="A340" s="181" t="s">
        <v>442</v>
      </c>
      <c r="B340" s="173" t="s">
        <v>360</v>
      </c>
      <c r="C340" s="182"/>
      <c r="D340" s="255">
        <v>88586</v>
      </c>
      <c r="E340" s="256"/>
      <c r="F340" s="252">
        <f t="shared" si="3"/>
        <v>0</v>
      </c>
    </row>
    <row r="341" spans="1:6" ht="15.75" x14ac:dyDescent="0.25">
      <c r="A341" s="181" t="s">
        <v>443</v>
      </c>
      <c r="B341" s="173" t="s">
        <v>362</v>
      </c>
      <c r="C341" s="182"/>
      <c r="D341" s="255"/>
      <c r="E341" s="256"/>
      <c r="F341" s="252"/>
    </row>
    <row r="342" spans="1:6" ht="15.75" x14ac:dyDescent="0.25">
      <c r="A342" s="181" t="s">
        <v>446</v>
      </c>
      <c r="B342" s="173" t="s">
        <v>366</v>
      </c>
      <c r="C342" s="182"/>
      <c r="D342" s="255"/>
      <c r="E342" s="256"/>
      <c r="F342" s="252"/>
    </row>
    <row r="343" spans="1:6" ht="25.5" x14ac:dyDescent="0.25">
      <c r="A343" s="181" t="s">
        <v>447</v>
      </c>
      <c r="B343" s="173" t="s">
        <v>368</v>
      </c>
      <c r="C343" s="182"/>
      <c r="D343" s="255"/>
      <c r="E343" s="256"/>
      <c r="F343" s="252"/>
    </row>
    <row r="344" spans="1:6" ht="15.75" x14ac:dyDescent="0.25">
      <c r="A344" s="181" t="s">
        <v>450</v>
      </c>
      <c r="B344" s="173" t="s">
        <v>451</v>
      </c>
      <c r="C344" s="182"/>
      <c r="D344" s="255"/>
      <c r="E344" s="256"/>
      <c r="F344" s="252"/>
    </row>
    <row r="345" spans="1:6" ht="15.75" x14ac:dyDescent="0.25">
      <c r="A345" s="181" t="s">
        <v>454</v>
      </c>
      <c r="B345" s="173" t="s">
        <v>455</v>
      </c>
      <c r="C345" s="182"/>
      <c r="D345" s="255"/>
      <c r="E345" s="256"/>
      <c r="F345" s="252"/>
    </row>
    <row r="346" spans="1:6" ht="15.75" x14ac:dyDescent="0.25">
      <c r="A346" s="181" t="s">
        <v>460</v>
      </c>
      <c r="B346" s="173" t="s">
        <v>372</v>
      </c>
      <c r="C346" s="182"/>
      <c r="D346" s="255"/>
      <c r="E346" s="256"/>
      <c r="F346" s="252"/>
    </row>
    <row r="347" spans="1:6" ht="15.75" x14ac:dyDescent="0.25">
      <c r="A347" s="181" t="s">
        <v>247</v>
      </c>
      <c r="B347" s="173" t="s">
        <v>248</v>
      </c>
      <c r="C347" s="182"/>
      <c r="D347" s="255"/>
      <c r="E347" s="256"/>
      <c r="F347" s="252"/>
    </row>
    <row r="348" spans="1:6" ht="25.5" x14ac:dyDescent="0.25">
      <c r="A348" s="177" t="s">
        <v>470</v>
      </c>
      <c r="B348" s="173" t="s">
        <v>471</v>
      </c>
      <c r="C348" s="178"/>
      <c r="D348" s="253"/>
      <c r="E348" s="254"/>
      <c r="F348" s="252"/>
    </row>
    <row r="349" spans="1:6" ht="15.75" x14ac:dyDescent="0.25">
      <c r="A349" s="181" t="s">
        <v>474</v>
      </c>
      <c r="B349" s="173" t="s">
        <v>475</v>
      </c>
      <c r="C349" s="182"/>
      <c r="D349" s="255"/>
      <c r="E349" s="256"/>
      <c r="F349" s="252"/>
    </row>
    <row r="350" spans="1:6" ht="25.5" x14ac:dyDescent="0.25">
      <c r="A350" s="177" t="s">
        <v>249</v>
      </c>
      <c r="B350" s="173" t="s">
        <v>250</v>
      </c>
      <c r="C350" s="178"/>
      <c r="D350" s="253"/>
      <c r="E350" s="254"/>
      <c r="F350" s="252"/>
    </row>
    <row r="351" spans="1:6" ht="15.75" x14ac:dyDescent="0.25">
      <c r="A351" s="181" t="s">
        <v>253</v>
      </c>
      <c r="B351" s="173" t="s">
        <v>252</v>
      </c>
      <c r="C351" s="182"/>
      <c r="D351" s="255"/>
      <c r="E351" s="256"/>
      <c r="F351" s="252"/>
    </row>
    <row r="352" spans="1:6" ht="15.75" x14ac:dyDescent="0.25">
      <c r="A352" s="181" t="s">
        <v>478</v>
      </c>
      <c r="B352" s="173" t="s">
        <v>477</v>
      </c>
      <c r="C352" s="182"/>
      <c r="D352" s="255"/>
      <c r="E352" s="256"/>
      <c r="F352" s="252"/>
    </row>
    <row r="353" spans="1:10" ht="25.5" x14ac:dyDescent="0.25">
      <c r="A353" s="181" t="s">
        <v>484</v>
      </c>
      <c r="B353" s="173" t="s">
        <v>483</v>
      </c>
      <c r="C353" s="182"/>
      <c r="D353" s="255"/>
      <c r="E353" s="256"/>
      <c r="F353" s="252"/>
    </row>
    <row r="354" spans="1:10" ht="15.75" x14ac:dyDescent="0.25">
      <c r="A354" s="177" t="s">
        <v>64</v>
      </c>
      <c r="B354" s="173" t="s">
        <v>510</v>
      </c>
      <c r="C354" s="178"/>
      <c r="D354" s="253"/>
      <c r="E354" s="259"/>
      <c r="F354" s="252"/>
    </row>
    <row r="355" spans="1:10" ht="25.5" x14ac:dyDescent="0.25">
      <c r="A355" s="177" t="s">
        <v>520</v>
      </c>
      <c r="B355" s="173" t="s">
        <v>521</v>
      </c>
      <c r="C355" s="178"/>
      <c r="D355" s="253"/>
      <c r="E355" s="254"/>
      <c r="F355" s="252"/>
    </row>
    <row r="356" spans="1:10" ht="25.5" x14ac:dyDescent="0.25">
      <c r="A356" s="181" t="s">
        <v>528</v>
      </c>
      <c r="B356" s="173" t="s">
        <v>529</v>
      </c>
      <c r="C356" s="182"/>
      <c r="D356" s="255"/>
      <c r="E356" s="256"/>
      <c r="F356" s="252"/>
      <c r="I356">
        <v>156000</v>
      </c>
      <c r="J356" s="244">
        <f>I356-C357</f>
        <v>156000</v>
      </c>
    </row>
    <row r="357" spans="1:10" ht="15.75" x14ac:dyDescent="0.25">
      <c r="A357" s="176" t="s">
        <v>60</v>
      </c>
      <c r="B357" s="173" t="s">
        <v>61</v>
      </c>
      <c r="C357" s="178"/>
      <c r="D357" s="253">
        <f>D358+D366+D408</f>
        <v>156000</v>
      </c>
      <c r="E357" s="254">
        <f>E358+E366+E408</f>
        <v>24332.34</v>
      </c>
      <c r="F357" s="252">
        <f t="shared" si="3"/>
        <v>15.597653846153847</v>
      </c>
    </row>
    <row r="358" spans="1:10" ht="15.75" x14ac:dyDescent="0.25">
      <c r="A358" s="177" t="s">
        <v>83</v>
      </c>
      <c r="B358" s="173" t="s">
        <v>84</v>
      </c>
      <c r="C358" s="178"/>
      <c r="D358" s="253">
        <f>D362</f>
        <v>77800</v>
      </c>
      <c r="E358" s="254">
        <f>E359+E362+E364</f>
        <v>17815.61</v>
      </c>
      <c r="F358" s="252">
        <f t="shared" si="3"/>
        <v>22.899241645244217</v>
      </c>
    </row>
    <row r="359" spans="1:10" ht="15.75" x14ac:dyDescent="0.25">
      <c r="A359" s="181" t="s">
        <v>87</v>
      </c>
      <c r="B359" s="173" t="s">
        <v>88</v>
      </c>
      <c r="C359" s="182"/>
      <c r="D359" s="255"/>
      <c r="E359" s="256">
        <v>10738.74</v>
      </c>
      <c r="F359" s="252"/>
    </row>
    <row r="360" spans="1:10" ht="15.75" x14ac:dyDescent="0.25">
      <c r="A360" s="181" t="s">
        <v>373</v>
      </c>
      <c r="B360" s="173" t="s">
        <v>374</v>
      </c>
      <c r="C360" s="182"/>
      <c r="D360" s="255"/>
      <c r="E360" s="256"/>
      <c r="F360" s="252"/>
    </row>
    <row r="361" spans="1:10" ht="15.75" x14ac:dyDescent="0.25">
      <c r="A361" s="181" t="s">
        <v>89</v>
      </c>
      <c r="B361" s="173" t="s">
        <v>90</v>
      </c>
      <c r="C361" s="182"/>
      <c r="D361" s="255"/>
      <c r="E361" s="256"/>
      <c r="F361" s="252"/>
    </row>
    <row r="362" spans="1:10" ht="15.75" x14ac:dyDescent="0.25">
      <c r="A362" s="181" t="s">
        <v>93</v>
      </c>
      <c r="B362" s="173" t="s">
        <v>92</v>
      </c>
      <c r="C362" s="182"/>
      <c r="D362" s="255">
        <v>77800</v>
      </c>
      <c r="E362" s="256">
        <v>5305</v>
      </c>
      <c r="F362" s="252">
        <f t="shared" si="3"/>
        <v>6.8187660668380463</v>
      </c>
    </row>
    <row r="363" spans="1:10" ht="15.75" x14ac:dyDescent="0.25">
      <c r="A363" s="181" t="s">
        <v>377</v>
      </c>
      <c r="B363" s="173" t="s">
        <v>378</v>
      </c>
      <c r="C363" s="182"/>
      <c r="D363" s="255"/>
      <c r="E363" s="256"/>
      <c r="F363" s="252"/>
    </row>
    <row r="364" spans="1:10" ht="15.75" x14ac:dyDescent="0.25">
      <c r="A364" s="181" t="s">
        <v>96</v>
      </c>
      <c r="B364" s="173" t="s">
        <v>97</v>
      </c>
      <c r="C364" s="182"/>
      <c r="D364" s="255"/>
      <c r="E364" s="256">
        <v>1771.87</v>
      </c>
      <c r="F364" s="252"/>
    </row>
    <row r="365" spans="1:10" ht="25.5" x14ac:dyDescent="0.25">
      <c r="A365" s="181" t="s">
        <v>379</v>
      </c>
      <c r="B365" s="173" t="s">
        <v>380</v>
      </c>
      <c r="C365" s="182"/>
      <c r="D365" s="255"/>
      <c r="E365" s="256"/>
      <c r="F365" s="252"/>
    </row>
    <row r="366" spans="1:10" ht="15.75" x14ac:dyDescent="0.25">
      <c r="A366" s="177" t="s">
        <v>98</v>
      </c>
      <c r="B366" s="173" t="s">
        <v>99</v>
      </c>
      <c r="C366" s="178"/>
      <c r="D366" s="253">
        <f>D367+D371+D379+D383+D385+D389+D390</f>
        <v>68400</v>
      </c>
      <c r="E366" s="254">
        <f>E371+E375+E376+E383+E385+E386+E389+E393</f>
        <v>6076.6399999999994</v>
      </c>
      <c r="F366" s="252">
        <f t="shared" si="3"/>
        <v>8.8839766081871332</v>
      </c>
    </row>
    <row r="367" spans="1:10" ht="15.75" x14ac:dyDescent="0.25">
      <c r="A367" s="181" t="s">
        <v>102</v>
      </c>
      <c r="B367" s="173" t="s">
        <v>103</v>
      </c>
      <c r="C367" s="182"/>
      <c r="D367" s="255">
        <v>5000</v>
      </c>
      <c r="E367" s="256"/>
      <c r="F367" s="252">
        <f t="shared" si="3"/>
        <v>0</v>
      </c>
    </row>
    <row r="368" spans="1:10" ht="25.5" x14ac:dyDescent="0.25">
      <c r="A368" s="181" t="s">
        <v>104</v>
      </c>
      <c r="B368" s="173" t="s">
        <v>105</v>
      </c>
      <c r="C368" s="182"/>
      <c r="D368" s="255"/>
      <c r="E368" s="256"/>
      <c r="F368" s="252"/>
    </row>
    <row r="369" spans="1:6" ht="15.75" x14ac:dyDescent="0.25">
      <c r="A369" s="181" t="s">
        <v>106</v>
      </c>
      <c r="B369" s="173" t="s">
        <v>107</v>
      </c>
      <c r="C369" s="182"/>
      <c r="D369" s="255"/>
      <c r="E369" s="256"/>
      <c r="F369" s="252"/>
    </row>
    <row r="370" spans="1:6" ht="15.75" x14ac:dyDescent="0.25">
      <c r="A370" s="181" t="s">
        <v>108</v>
      </c>
      <c r="B370" s="173" t="s">
        <v>109</v>
      </c>
      <c r="C370" s="182"/>
      <c r="D370" s="255"/>
      <c r="E370" s="256"/>
      <c r="F370" s="252"/>
    </row>
    <row r="371" spans="1:6" ht="15.75" x14ac:dyDescent="0.25">
      <c r="A371" s="181" t="s">
        <v>112</v>
      </c>
      <c r="B371" s="173" t="s">
        <v>113</v>
      </c>
      <c r="C371" s="182"/>
      <c r="D371" s="255">
        <v>8500</v>
      </c>
      <c r="E371" s="256">
        <v>250.31</v>
      </c>
      <c r="F371" s="252">
        <f t="shared" si="3"/>
        <v>2.9448235294117646</v>
      </c>
    </row>
    <row r="372" spans="1:6" ht="15.75" x14ac:dyDescent="0.25">
      <c r="A372" s="181" t="s">
        <v>381</v>
      </c>
      <c r="B372" s="173" t="s">
        <v>382</v>
      </c>
      <c r="C372" s="182"/>
      <c r="D372" s="255"/>
      <c r="E372" s="256"/>
      <c r="F372" s="252"/>
    </row>
    <row r="373" spans="1:6" ht="15.75" x14ac:dyDescent="0.25">
      <c r="A373" s="181" t="s">
        <v>114</v>
      </c>
      <c r="B373" s="173" t="s">
        <v>115</v>
      </c>
      <c r="C373" s="182"/>
      <c r="D373" s="255"/>
      <c r="E373" s="256"/>
      <c r="F373" s="252"/>
    </row>
    <row r="374" spans="1:6" ht="25.5" x14ac:dyDescent="0.25">
      <c r="A374" s="181" t="s">
        <v>116</v>
      </c>
      <c r="B374" s="173" t="s">
        <v>117</v>
      </c>
      <c r="C374" s="182"/>
      <c r="D374" s="255"/>
      <c r="E374" s="256"/>
      <c r="F374" s="252"/>
    </row>
    <row r="375" spans="1:6" ht="15.75" x14ac:dyDescent="0.25">
      <c r="A375" s="181" t="s">
        <v>118</v>
      </c>
      <c r="B375" s="173" t="s">
        <v>119</v>
      </c>
      <c r="C375" s="182"/>
      <c r="D375" s="255"/>
      <c r="E375" s="256">
        <v>234.95</v>
      </c>
      <c r="F375" s="252"/>
    </row>
    <row r="376" spans="1:6" ht="15.75" x14ac:dyDescent="0.25">
      <c r="A376" s="181" t="s">
        <v>120</v>
      </c>
      <c r="B376" s="173" t="s">
        <v>121</v>
      </c>
      <c r="C376" s="182"/>
      <c r="D376" s="255"/>
      <c r="E376" s="256">
        <v>225</v>
      </c>
      <c r="F376" s="252"/>
    </row>
    <row r="377" spans="1:6" ht="15.75" x14ac:dyDescent="0.25">
      <c r="A377" s="181" t="s">
        <v>124</v>
      </c>
      <c r="B377" s="173" t="s">
        <v>125</v>
      </c>
      <c r="C377" s="182"/>
      <c r="D377" s="255"/>
      <c r="E377" s="256"/>
      <c r="F377" s="252"/>
    </row>
    <row r="378" spans="1:6" ht="15.75" x14ac:dyDescent="0.25">
      <c r="A378" s="181" t="s">
        <v>126</v>
      </c>
      <c r="B378" s="173" t="s">
        <v>127</v>
      </c>
      <c r="C378" s="182"/>
      <c r="D378" s="255"/>
      <c r="E378" s="256"/>
      <c r="F378" s="252"/>
    </row>
    <row r="379" spans="1:6" ht="15.75" x14ac:dyDescent="0.25">
      <c r="A379" s="181" t="s">
        <v>128</v>
      </c>
      <c r="B379" s="173" t="s">
        <v>129</v>
      </c>
      <c r="C379" s="182"/>
      <c r="D379" s="255">
        <v>1000</v>
      </c>
      <c r="E379" s="256"/>
      <c r="F379" s="252">
        <f t="shared" si="3"/>
        <v>0</v>
      </c>
    </row>
    <row r="380" spans="1:6" ht="15.75" x14ac:dyDescent="0.25">
      <c r="A380" s="181" t="s">
        <v>130</v>
      </c>
      <c r="B380" s="173" t="s">
        <v>131</v>
      </c>
      <c r="C380" s="182"/>
      <c r="D380" s="255"/>
      <c r="E380" s="256"/>
      <c r="F380" s="252"/>
    </row>
    <row r="381" spans="1:6" ht="15.75" x14ac:dyDescent="0.25">
      <c r="A381" s="181" t="s">
        <v>132</v>
      </c>
      <c r="B381" s="173" t="s">
        <v>133</v>
      </c>
      <c r="C381" s="182"/>
      <c r="D381" s="255"/>
      <c r="E381" s="256"/>
      <c r="F381" s="252"/>
    </row>
    <row r="382" spans="1:6" ht="15.75" x14ac:dyDescent="0.25">
      <c r="A382" s="181" t="s">
        <v>134</v>
      </c>
      <c r="B382" s="173" t="s">
        <v>135</v>
      </c>
      <c r="C382" s="182"/>
      <c r="D382" s="255"/>
      <c r="E382" s="256"/>
      <c r="F382" s="252"/>
    </row>
    <row r="383" spans="1:6" ht="15.75" x14ac:dyDescent="0.25">
      <c r="A383" s="181" t="s">
        <v>136</v>
      </c>
      <c r="B383" s="173" t="s">
        <v>137</v>
      </c>
      <c r="C383" s="182"/>
      <c r="D383" s="255">
        <v>36000</v>
      </c>
      <c r="E383" s="256">
        <v>2635.06</v>
      </c>
      <c r="F383" s="252">
        <f t="shared" si="3"/>
        <v>7.3196111111111115</v>
      </c>
    </row>
    <row r="384" spans="1:6" ht="15.75" x14ac:dyDescent="0.25">
      <c r="A384" s="181" t="s">
        <v>138</v>
      </c>
      <c r="B384" s="173" t="s">
        <v>139</v>
      </c>
      <c r="C384" s="182"/>
      <c r="D384" s="255"/>
      <c r="E384" s="256"/>
      <c r="F384" s="252"/>
    </row>
    <row r="385" spans="1:6" ht="15.75" x14ac:dyDescent="0.25">
      <c r="A385" s="181" t="s">
        <v>140</v>
      </c>
      <c r="B385" s="173" t="s">
        <v>141</v>
      </c>
      <c r="C385" s="182"/>
      <c r="D385" s="255">
        <v>7000</v>
      </c>
      <c r="E385" s="256">
        <v>23.4</v>
      </c>
      <c r="F385" s="252">
        <f t="shared" si="3"/>
        <v>0.33428571428571424</v>
      </c>
    </row>
    <row r="386" spans="1:6" ht="25.5" x14ac:dyDescent="0.25">
      <c r="A386" s="181" t="s">
        <v>144</v>
      </c>
      <c r="B386" s="173" t="s">
        <v>143</v>
      </c>
      <c r="C386" s="182"/>
      <c r="D386" s="255"/>
      <c r="E386" s="256">
        <v>2400</v>
      </c>
      <c r="F386" s="252"/>
    </row>
    <row r="387" spans="1:6" ht="25.5" x14ac:dyDescent="0.25">
      <c r="A387" s="181" t="s">
        <v>147</v>
      </c>
      <c r="B387" s="173" t="s">
        <v>148</v>
      </c>
      <c r="C387" s="182"/>
      <c r="D387" s="255"/>
      <c r="E387" s="256"/>
      <c r="F387" s="252"/>
    </row>
    <row r="388" spans="1:6" ht="15.75" x14ac:dyDescent="0.25">
      <c r="A388" s="181" t="s">
        <v>149</v>
      </c>
      <c r="B388" s="173" t="s">
        <v>150</v>
      </c>
      <c r="C388" s="182"/>
      <c r="D388" s="255"/>
      <c r="E388" s="256"/>
      <c r="F388" s="252"/>
    </row>
    <row r="389" spans="1:6" ht="15.75" x14ac:dyDescent="0.25">
      <c r="A389" s="181" t="s">
        <v>151</v>
      </c>
      <c r="B389" s="173" t="s">
        <v>152</v>
      </c>
      <c r="C389" s="182"/>
      <c r="D389" s="255">
        <v>2000</v>
      </c>
      <c r="E389" s="256">
        <v>21.77</v>
      </c>
      <c r="F389" s="252">
        <f t="shared" si="3"/>
        <v>1.0885</v>
      </c>
    </row>
    <row r="390" spans="1:6" ht="15.75" x14ac:dyDescent="0.25">
      <c r="A390" s="181" t="s">
        <v>153</v>
      </c>
      <c r="B390" s="173" t="s">
        <v>154</v>
      </c>
      <c r="C390" s="182"/>
      <c r="D390" s="255">
        <v>8900</v>
      </c>
      <c r="E390" s="256"/>
      <c r="F390" s="252">
        <f t="shared" si="3"/>
        <v>0</v>
      </c>
    </row>
    <row r="391" spans="1:6" ht="15.75" x14ac:dyDescent="0.25">
      <c r="A391" s="181" t="s">
        <v>155</v>
      </c>
      <c r="B391" s="173" t="s">
        <v>156</v>
      </c>
      <c r="C391" s="182"/>
      <c r="D391" s="255"/>
      <c r="E391" s="256"/>
      <c r="F391" s="252"/>
    </row>
    <row r="392" spans="1:6" ht="15.75" x14ac:dyDescent="0.25">
      <c r="A392" s="181" t="s">
        <v>157</v>
      </c>
      <c r="B392" s="173" t="s">
        <v>158</v>
      </c>
      <c r="C392" s="182"/>
      <c r="D392" s="255"/>
      <c r="E392" s="256"/>
      <c r="F392" s="252"/>
    </row>
    <row r="393" spans="1:6" ht="15.75" x14ac:dyDescent="0.25">
      <c r="A393" s="181" t="s">
        <v>159</v>
      </c>
      <c r="B393" s="173" t="s">
        <v>146</v>
      </c>
      <c r="C393" s="182"/>
      <c r="D393" s="255"/>
      <c r="E393" s="256">
        <v>286.14999999999998</v>
      </c>
      <c r="F393" s="252"/>
    </row>
    <row r="394" spans="1:6" ht="15.75" x14ac:dyDescent="0.25">
      <c r="A394" s="177" t="s">
        <v>160</v>
      </c>
      <c r="B394" s="173" t="s">
        <v>161</v>
      </c>
      <c r="C394" s="178"/>
      <c r="D394" s="253"/>
      <c r="E394" s="254"/>
      <c r="F394" s="252"/>
    </row>
    <row r="395" spans="1:6" ht="15.75" x14ac:dyDescent="0.25">
      <c r="A395" s="181" t="s">
        <v>164</v>
      </c>
      <c r="B395" s="173" t="s">
        <v>165</v>
      </c>
      <c r="C395" s="182"/>
      <c r="D395" s="255"/>
      <c r="E395" s="256"/>
      <c r="F395" s="252"/>
    </row>
    <row r="396" spans="1:6" ht="25.5" x14ac:dyDescent="0.25">
      <c r="A396" s="181" t="s">
        <v>389</v>
      </c>
      <c r="B396" s="173" t="s">
        <v>390</v>
      </c>
      <c r="C396" s="182"/>
      <c r="D396" s="255"/>
      <c r="E396" s="256"/>
      <c r="F396" s="252"/>
    </row>
    <row r="397" spans="1:6" ht="15.75" x14ac:dyDescent="0.25">
      <c r="A397" s="181" t="s">
        <v>391</v>
      </c>
      <c r="B397" s="173" t="s">
        <v>392</v>
      </c>
      <c r="C397" s="182"/>
      <c r="D397" s="255"/>
      <c r="E397" s="256"/>
      <c r="F397" s="252"/>
    </row>
    <row r="398" spans="1:6" ht="15.75" x14ac:dyDescent="0.25">
      <c r="A398" s="181" t="s">
        <v>393</v>
      </c>
      <c r="B398" s="173" t="s">
        <v>394</v>
      </c>
      <c r="C398" s="182"/>
      <c r="D398" s="255"/>
      <c r="E398" s="256"/>
      <c r="F398" s="252"/>
    </row>
    <row r="399" spans="1:6" ht="25.5" x14ac:dyDescent="0.25">
      <c r="A399" s="177" t="s">
        <v>203</v>
      </c>
      <c r="B399" s="173" t="s">
        <v>204</v>
      </c>
      <c r="C399" s="178"/>
      <c r="D399" s="253"/>
      <c r="E399" s="254"/>
      <c r="F399" s="252"/>
    </row>
    <row r="400" spans="1:6" ht="15.75" x14ac:dyDescent="0.25">
      <c r="A400" s="181" t="s">
        <v>207</v>
      </c>
      <c r="B400" s="173" t="s">
        <v>208</v>
      </c>
      <c r="C400" s="182"/>
      <c r="D400" s="255"/>
      <c r="E400" s="256"/>
      <c r="F400" s="252"/>
    </row>
    <row r="401" spans="1:6" ht="15.75" x14ac:dyDescent="0.25">
      <c r="A401" s="177" t="s">
        <v>209</v>
      </c>
      <c r="B401" s="173" t="s">
        <v>210</v>
      </c>
      <c r="C401" s="178"/>
      <c r="D401" s="253"/>
      <c r="E401" s="254"/>
      <c r="F401" s="252"/>
    </row>
    <row r="402" spans="1:6" ht="15.75" x14ac:dyDescent="0.25">
      <c r="A402" s="181" t="s">
        <v>213</v>
      </c>
      <c r="B402" s="173" t="s">
        <v>214</v>
      </c>
      <c r="C402" s="182"/>
      <c r="D402" s="255"/>
      <c r="E402" s="256"/>
      <c r="F402" s="252"/>
    </row>
    <row r="403" spans="1:6" ht="15.75" x14ac:dyDescent="0.25">
      <c r="A403" s="181" t="s">
        <v>225</v>
      </c>
      <c r="B403" s="173" t="s">
        <v>226</v>
      </c>
      <c r="C403" s="182"/>
      <c r="D403" s="255"/>
      <c r="E403" s="256"/>
      <c r="F403" s="252"/>
    </row>
    <row r="404" spans="1:6" ht="15.75" x14ac:dyDescent="0.25">
      <c r="A404" s="181" t="s">
        <v>426</v>
      </c>
      <c r="B404" s="173" t="s">
        <v>333</v>
      </c>
      <c r="C404" s="182"/>
      <c r="D404" s="255"/>
      <c r="E404" s="256"/>
      <c r="F404" s="252"/>
    </row>
    <row r="405" spans="1:6" ht="25.5" x14ac:dyDescent="0.25">
      <c r="A405" s="177" t="s">
        <v>59</v>
      </c>
      <c r="B405" s="173" t="s">
        <v>228</v>
      </c>
      <c r="C405" s="178"/>
      <c r="D405" s="253"/>
      <c r="E405" s="254"/>
      <c r="F405" s="252"/>
    </row>
    <row r="406" spans="1:6" ht="15.75" x14ac:dyDescent="0.25">
      <c r="A406" s="181" t="s">
        <v>231</v>
      </c>
      <c r="B406" s="173" t="s">
        <v>232</v>
      </c>
      <c r="C406" s="182"/>
      <c r="D406" s="255"/>
      <c r="E406" s="256"/>
      <c r="F406" s="252"/>
    </row>
    <row r="407" spans="1:6" ht="15.75" x14ac:dyDescent="0.25">
      <c r="A407" s="181" t="s">
        <v>430</v>
      </c>
      <c r="B407" s="173" t="s">
        <v>348</v>
      </c>
      <c r="C407" s="182"/>
      <c r="D407" s="255"/>
      <c r="E407" s="256"/>
      <c r="F407" s="252"/>
    </row>
    <row r="408" spans="1:6" ht="25.5" x14ac:dyDescent="0.25">
      <c r="A408" s="177" t="s">
        <v>233</v>
      </c>
      <c r="B408" s="173" t="s">
        <v>234</v>
      </c>
      <c r="C408" s="178"/>
      <c r="D408" s="253">
        <v>9800</v>
      </c>
      <c r="E408" s="254">
        <f>E410</f>
        <v>440.09</v>
      </c>
      <c r="F408" s="252">
        <f t="shared" ref="F408" si="4">E408/D408*100</f>
        <v>4.4907142857142857</v>
      </c>
    </row>
    <row r="409" spans="1:6" ht="15.75" x14ac:dyDescent="0.25">
      <c r="A409" s="181" t="s">
        <v>237</v>
      </c>
      <c r="B409" s="173" t="s">
        <v>238</v>
      </c>
      <c r="C409" s="182"/>
      <c r="D409" s="255"/>
      <c r="E409" s="256"/>
      <c r="F409" s="252"/>
    </row>
    <row r="410" spans="1:6" ht="15.75" x14ac:dyDescent="0.25">
      <c r="A410" s="181" t="s">
        <v>241</v>
      </c>
      <c r="B410" s="173" t="s">
        <v>242</v>
      </c>
      <c r="C410" s="182"/>
      <c r="D410" s="255"/>
      <c r="E410" s="256">
        <v>440.09</v>
      </c>
      <c r="F410" s="252"/>
    </row>
    <row r="411" spans="1:6" ht="15.75" x14ac:dyDescent="0.25">
      <c r="A411" s="181" t="s">
        <v>436</v>
      </c>
      <c r="B411" s="173" t="s">
        <v>437</v>
      </c>
      <c r="C411" s="182"/>
      <c r="D411" s="255"/>
      <c r="E411" s="256"/>
      <c r="F411" s="252"/>
    </row>
    <row r="412" spans="1:6" ht="15.75" x14ac:dyDescent="0.25">
      <c r="A412" s="181" t="s">
        <v>438</v>
      </c>
      <c r="B412" s="173" t="s">
        <v>439</v>
      </c>
      <c r="C412" s="182"/>
      <c r="D412" s="255"/>
      <c r="E412" s="256"/>
      <c r="F412" s="252"/>
    </row>
    <row r="413" spans="1:6" ht="15.75" x14ac:dyDescent="0.25">
      <c r="A413" s="181" t="s">
        <v>243</v>
      </c>
      <c r="B413" s="173" t="s">
        <v>244</v>
      </c>
      <c r="C413" s="182"/>
      <c r="D413" s="255"/>
      <c r="E413" s="256"/>
      <c r="F413" s="252"/>
    </row>
    <row r="414" spans="1:6" ht="15.75" x14ac:dyDescent="0.25">
      <c r="A414" s="181" t="s">
        <v>440</v>
      </c>
      <c r="B414" s="173" t="s">
        <v>441</v>
      </c>
      <c r="C414" s="182"/>
      <c r="D414" s="255"/>
      <c r="E414" s="256"/>
      <c r="F414" s="252"/>
    </row>
    <row r="415" spans="1:6" ht="15.75" x14ac:dyDescent="0.25">
      <c r="A415" s="181" t="s">
        <v>442</v>
      </c>
      <c r="B415" s="173" t="s">
        <v>360</v>
      </c>
      <c r="C415" s="182"/>
      <c r="D415" s="255"/>
      <c r="E415" s="256"/>
      <c r="F415" s="252"/>
    </row>
    <row r="416" spans="1:6" ht="15.75" x14ac:dyDescent="0.25">
      <c r="A416" s="181" t="s">
        <v>443</v>
      </c>
      <c r="B416" s="173" t="s">
        <v>362</v>
      </c>
      <c r="C416" s="182"/>
      <c r="D416" s="255"/>
      <c r="E416" s="256"/>
      <c r="F416" s="252"/>
    </row>
    <row r="417" spans="1:6" ht="15.75" x14ac:dyDescent="0.25">
      <c r="A417" s="181" t="s">
        <v>446</v>
      </c>
      <c r="B417" s="173" t="s">
        <v>366</v>
      </c>
      <c r="C417" s="182"/>
      <c r="D417" s="255"/>
      <c r="E417" s="256"/>
      <c r="F417" s="252"/>
    </row>
    <row r="418" spans="1:6" ht="15.75" x14ac:dyDescent="0.25">
      <c r="A418" s="181" t="s">
        <v>450</v>
      </c>
      <c r="B418" s="173" t="s">
        <v>451</v>
      </c>
      <c r="C418" s="182"/>
      <c r="D418" s="255">
        <v>9800</v>
      </c>
      <c r="E418" s="256"/>
      <c r="F418" s="252"/>
    </row>
    <row r="419" spans="1:6" ht="15.75" x14ac:dyDescent="0.25">
      <c r="A419" s="181" t="s">
        <v>247</v>
      </c>
      <c r="B419" s="173" t="s">
        <v>248</v>
      </c>
      <c r="C419" s="182"/>
      <c r="D419" s="255"/>
      <c r="E419" s="256"/>
      <c r="F419" s="252"/>
    </row>
    <row r="420" spans="1:6" ht="15.75" x14ac:dyDescent="0.25">
      <c r="A420" s="181" t="s">
        <v>461</v>
      </c>
      <c r="B420" s="173" t="s">
        <v>462</v>
      </c>
      <c r="C420" s="182"/>
      <c r="D420" s="255"/>
      <c r="E420" s="256"/>
      <c r="F420" s="252"/>
    </row>
    <row r="421" spans="1:6" ht="25.5" x14ac:dyDescent="0.25">
      <c r="A421" s="177" t="s">
        <v>60</v>
      </c>
      <c r="B421" s="173" t="s">
        <v>465</v>
      </c>
      <c r="C421" s="183"/>
      <c r="D421" s="259"/>
      <c r="E421" s="254"/>
      <c r="F421" s="252"/>
    </row>
    <row r="422" spans="1:6" ht="25.5" x14ac:dyDescent="0.25">
      <c r="A422" s="181" t="s">
        <v>468</v>
      </c>
      <c r="B422" s="173" t="s">
        <v>469</v>
      </c>
      <c r="C422" s="182"/>
      <c r="D422" s="255"/>
      <c r="E422" s="256"/>
      <c r="F422" s="252"/>
    </row>
    <row r="423" spans="1:6" ht="25.5" x14ac:dyDescent="0.25">
      <c r="A423" s="177" t="s">
        <v>470</v>
      </c>
      <c r="B423" s="173" t="s">
        <v>471</v>
      </c>
      <c r="C423" s="178"/>
      <c r="D423" s="253"/>
      <c r="E423" s="254"/>
      <c r="F423" s="252"/>
    </row>
    <row r="424" spans="1:6" ht="15.75" x14ac:dyDescent="0.25">
      <c r="A424" s="181" t="s">
        <v>474</v>
      </c>
      <c r="B424" s="173" t="s">
        <v>475</v>
      </c>
      <c r="C424" s="182"/>
      <c r="D424" s="255"/>
      <c r="E424" s="256"/>
      <c r="F424" s="252"/>
    </row>
    <row r="425" spans="1:6" ht="25.5" x14ac:dyDescent="0.25">
      <c r="A425" s="177" t="s">
        <v>249</v>
      </c>
      <c r="B425" s="173" t="s">
        <v>250</v>
      </c>
      <c r="C425" s="178"/>
      <c r="D425" s="253"/>
      <c r="E425" s="254"/>
      <c r="F425" s="252"/>
    </row>
    <row r="426" spans="1:6" ht="15.75" x14ac:dyDescent="0.25">
      <c r="A426" s="181" t="s">
        <v>253</v>
      </c>
      <c r="B426" s="173" t="s">
        <v>252</v>
      </c>
      <c r="C426" s="182"/>
      <c r="D426" s="255"/>
      <c r="E426" s="256"/>
      <c r="F426" s="252"/>
    </row>
    <row r="427" spans="1:6" ht="25.5" x14ac:dyDescent="0.25">
      <c r="A427" s="181" t="s">
        <v>484</v>
      </c>
      <c r="B427" s="173" t="s">
        <v>483</v>
      </c>
      <c r="C427" s="182"/>
      <c r="D427" s="255"/>
      <c r="E427" s="256"/>
      <c r="F427" s="252"/>
    </row>
    <row r="428" spans="1:6" ht="25.5" x14ac:dyDescent="0.25">
      <c r="A428" s="177" t="s">
        <v>520</v>
      </c>
      <c r="B428" s="173" t="s">
        <v>521</v>
      </c>
      <c r="C428" s="178"/>
      <c r="D428" s="253"/>
      <c r="E428" s="259"/>
      <c r="F428" s="252"/>
    </row>
    <row r="429" spans="1:6" ht="15.75" x14ac:dyDescent="0.25">
      <c r="A429" s="176" t="s">
        <v>64</v>
      </c>
      <c r="B429" s="173" t="s">
        <v>65</v>
      </c>
      <c r="C429" s="178"/>
      <c r="D429" s="253"/>
      <c r="E429" s="254"/>
      <c r="F429" s="252"/>
    </row>
    <row r="430" spans="1:6" ht="15.75" x14ac:dyDescent="0.25">
      <c r="A430" s="177" t="s">
        <v>83</v>
      </c>
      <c r="B430" s="173" t="s">
        <v>84</v>
      </c>
      <c r="C430" s="178"/>
      <c r="D430" s="253"/>
      <c r="E430" s="254"/>
      <c r="F430" s="252"/>
    </row>
    <row r="431" spans="1:6" ht="15.75" x14ac:dyDescent="0.25">
      <c r="A431" s="181" t="s">
        <v>87</v>
      </c>
      <c r="B431" s="173" t="s">
        <v>88</v>
      </c>
      <c r="C431" s="182"/>
      <c r="D431" s="255"/>
      <c r="E431" s="256"/>
      <c r="F431" s="252"/>
    </row>
    <row r="432" spans="1:6" ht="15.75" x14ac:dyDescent="0.25">
      <c r="A432" s="181" t="s">
        <v>93</v>
      </c>
      <c r="B432" s="173" t="s">
        <v>92</v>
      </c>
      <c r="C432" s="182"/>
      <c r="D432" s="255"/>
      <c r="E432" s="256"/>
      <c r="F432" s="252"/>
    </row>
    <row r="433" spans="1:6" ht="15.75" x14ac:dyDescent="0.25">
      <c r="A433" s="181" t="s">
        <v>377</v>
      </c>
      <c r="B433" s="173" t="s">
        <v>378</v>
      </c>
      <c r="C433" s="182"/>
      <c r="D433" s="255"/>
      <c r="E433" s="256"/>
      <c r="F433" s="252"/>
    </row>
    <row r="434" spans="1:6" ht="15.75" x14ac:dyDescent="0.25">
      <c r="A434" s="181" t="s">
        <v>96</v>
      </c>
      <c r="B434" s="173" t="s">
        <v>97</v>
      </c>
      <c r="C434" s="182"/>
      <c r="D434" s="255"/>
      <c r="E434" s="256"/>
      <c r="F434" s="252"/>
    </row>
    <row r="435" spans="1:6" ht="15.75" x14ac:dyDescent="0.25">
      <c r="A435" s="177" t="s">
        <v>98</v>
      </c>
      <c r="B435" s="173" t="s">
        <v>99</v>
      </c>
      <c r="C435" s="178"/>
      <c r="D435" s="253"/>
      <c r="E435" s="254"/>
      <c r="F435" s="252"/>
    </row>
    <row r="436" spans="1:6" ht="15.75" x14ac:dyDescent="0.25">
      <c r="A436" s="181" t="s">
        <v>102</v>
      </c>
      <c r="B436" s="173" t="s">
        <v>103</v>
      </c>
      <c r="C436" s="182"/>
      <c r="D436" s="255"/>
      <c r="E436" s="256"/>
      <c r="F436" s="252"/>
    </row>
    <row r="437" spans="1:6" ht="25.5" x14ac:dyDescent="0.25">
      <c r="A437" s="181" t="s">
        <v>104</v>
      </c>
      <c r="B437" s="173" t="s">
        <v>105</v>
      </c>
      <c r="C437" s="182"/>
      <c r="D437" s="255"/>
      <c r="E437" s="256"/>
      <c r="F437" s="252"/>
    </row>
    <row r="438" spans="1:6" ht="15.75" x14ac:dyDescent="0.25">
      <c r="A438" s="181" t="s">
        <v>106</v>
      </c>
      <c r="B438" s="173" t="s">
        <v>107</v>
      </c>
      <c r="C438" s="182"/>
      <c r="D438" s="255"/>
      <c r="E438" s="256"/>
      <c r="F438" s="252"/>
    </row>
    <row r="439" spans="1:6" ht="15.75" x14ac:dyDescent="0.25">
      <c r="A439" s="181" t="s">
        <v>108</v>
      </c>
      <c r="B439" s="173" t="s">
        <v>109</v>
      </c>
      <c r="C439" s="182"/>
      <c r="D439" s="255"/>
      <c r="E439" s="256"/>
      <c r="F439" s="252"/>
    </row>
    <row r="440" spans="1:6" ht="15.75" x14ac:dyDescent="0.25">
      <c r="A440" s="181" t="s">
        <v>112</v>
      </c>
      <c r="B440" s="173" t="s">
        <v>113</v>
      </c>
      <c r="C440" s="182"/>
      <c r="D440" s="255"/>
      <c r="E440" s="256"/>
      <c r="F440" s="252"/>
    </row>
    <row r="441" spans="1:6" ht="15.75" x14ac:dyDescent="0.25">
      <c r="A441" s="181" t="s">
        <v>381</v>
      </c>
      <c r="B441" s="173" t="s">
        <v>382</v>
      </c>
      <c r="C441" s="182"/>
      <c r="D441" s="255"/>
      <c r="E441" s="256"/>
      <c r="F441" s="252"/>
    </row>
    <row r="442" spans="1:6" ht="15.75" x14ac:dyDescent="0.25">
      <c r="A442" s="181" t="s">
        <v>114</v>
      </c>
      <c r="B442" s="173" t="s">
        <v>115</v>
      </c>
      <c r="C442" s="182"/>
      <c r="D442" s="255"/>
      <c r="E442" s="256"/>
      <c r="F442" s="252"/>
    </row>
    <row r="443" spans="1:6" ht="25.5" x14ac:dyDescent="0.25">
      <c r="A443" s="181" t="s">
        <v>116</v>
      </c>
      <c r="B443" s="173" t="s">
        <v>117</v>
      </c>
      <c r="C443" s="182"/>
      <c r="D443" s="255"/>
      <c r="E443" s="256"/>
      <c r="F443" s="252"/>
    </row>
    <row r="444" spans="1:6" ht="15.75" x14ac:dyDescent="0.25">
      <c r="A444" s="181" t="s">
        <v>118</v>
      </c>
      <c r="B444" s="173" t="s">
        <v>119</v>
      </c>
      <c r="C444" s="182"/>
      <c r="D444" s="255"/>
      <c r="E444" s="256"/>
      <c r="F444" s="252"/>
    </row>
    <row r="445" spans="1:6" ht="15.75" x14ac:dyDescent="0.25">
      <c r="A445" s="181" t="s">
        <v>120</v>
      </c>
      <c r="B445" s="173" t="s">
        <v>121</v>
      </c>
      <c r="C445" s="182"/>
      <c r="D445" s="255"/>
      <c r="E445" s="256"/>
      <c r="F445" s="252"/>
    </row>
    <row r="446" spans="1:6" ht="15.75" x14ac:dyDescent="0.25">
      <c r="A446" s="181" t="s">
        <v>124</v>
      </c>
      <c r="B446" s="173" t="s">
        <v>125</v>
      </c>
      <c r="C446" s="182"/>
      <c r="D446" s="255"/>
      <c r="E446" s="256"/>
      <c r="F446" s="252"/>
    </row>
    <row r="447" spans="1:6" ht="15.75" x14ac:dyDescent="0.25">
      <c r="A447" s="181" t="s">
        <v>126</v>
      </c>
      <c r="B447" s="173" t="s">
        <v>127</v>
      </c>
      <c r="C447" s="182"/>
      <c r="D447" s="255"/>
      <c r="E447" s="256"/>
      <c r="F447" s="252"/>
    </row>
    <row r="448" spans="1:6" ht="15.75" x14ac:dyDescent="0.25">
      <c r="A448" s="181" t="s">
        <v>128</v>
      </c>
      <c r="B448" s="173" t="s">
        <v>129</v>
      </c>
      <c r="C448" s="182"/>
      <c r="D448" s="255"/>
      <c r="E448" s="256"/>
      <c r="F448" s="252"/>
    </row>
    <row r="449" spans="1:6" ht="15.75" x14ac:dyDescent="0.25">
      <c r="A449" s="181" t="s">
        <v>130</v>
      </c>
      <c r="B449" s="173" t="s">
        <v>131</v>
      </c>
      <c r="C449" s="182"/>
      <c r="D449" s="255"/>
      <c r="E449" s="256"/>
      <c r="F449" s="252"/>
    </row>
    <row r="450" spans="1:6" ht="15.75" x14ac:dyDescent="0.25">
      <c r="A450" s="181" t="s">
        <v>132</v>
      </c>
      <c r="B450" s="173" t="s">
        <v>133</v>
      </c>
      <c r="C450" s="182"/>
      <c r="D450" s="255"/>
      <c r="E450" s="256"/>
      <c r="F450" s="252"/>
    </row>
    <row r="451" spans="1:6" ht="15.75" x14ac:dyDescent="0.25">
      <c r="A451" s="181" t="s">
        <v>136</v>
      </c>
      <c r="B451" s="173" t="s">
        <v>137</v>
      </c>
      <c r="C451" s="182"/>
      <c r="D451" s="255"/>
      <c r="E451" s="256"/>
      <c r="F451" s="252"/>
    </row>
    <row r="452" spans="1:6" ht="15.75" x14ac:dyDescent="0.25">
      <c r="A452" s="181" t="s">
        <v>138</v>
      </c>
      <c r="B452" s="173" t="s">
        <v>139</v>
      </c>
      <c r="C452" s="182"/>
      <c r="D452" s="255"/>
      <c r="E452" s="256"/>
      <c r="F452" s="252"/>
    </row>
    <row r="453" spans="1:6" ht="15.75" x14ac:dyDescent="0.25">
      <c r="A453" s="181" t="s">
        <v>140</v>
      </c>
      <c r="B453" s="173" t="s">
        <v>141</v>
      </c>
      <c r="C453" s="182"/>
      <c r="D453" s="255"/>
      <c r="E453" s="256"/>
      <c r="F453" s="252"/>
    </row>
    <row r="454" spans="1:6" ht="25.5" x14ac:dyDescent="0.25">
      <c r="A454" s="181" t="s">
        <v>144</v>
      </c>
      <c r="B454" s="173" t="s">
        <v>143</v>
      </c>
      <c r="C454" s="182"/>
      <c r="D454" s="255"/>
      <c r="E454" s="256"/>
      <c r="F454" s="252"/>
    </row>
    <row r="455" spans="1:6" ht="15.75" x14ac:dyDescent="0.25">
      <c r="A455" s="181" t="s">
        <v>149</v>
      </c>
      <c r="B455" s="173" t="s">
        <v>150</v>
      </c>
      <c r="C455" s="182"/>
      <c r="D455" s="255"/>
      <c r="E455" s="256"/>
      <c r="F455" s="252"/>
    </row>
    <row r="456" spans="1:6" ht="15.75" x14ac:dyDescent="0.25">
      <c r="A456" s="181" t="s">
        <v>151</v>
      </c>
      <c r="B456" s="173" t="s">
        <v>152</v>
      </c>
      <c r="C456" s="182"/>
      <c r="D456" s="255"/>
      <c r="E456" s="256"/>
      <c r="F456" s="252"/>
    </row>
    <row r="457" spans="1:6" ht="15.75" x14ac:dyDescent="0.25">
      <c r="A457" s="181" t="s">
        <v>153</v>
      </c>
      <c r="B457" s="173" t="s">
        <v>154</v>
      </c>
      <c r="C457" s="182"/>
      <c r="D457" s="255"/>
      <c r="E457" s="256"/>
      <c r="F457" s="252"/>
    </row>
    <row r="458" spans="1:6" ht="15.75" x14ac:dyDescent="0.25">
      <c r="A458" s="181" t="s">
        <v>155</v>
      </c>
      <c r="B458" s="173" t="s">
        <v>156</v>
      </c>
      <c r="C458" s="182"/>
      <c r="D458" s="255"/>
      <c r="E458" s="256"/>
      <c r="F458" s="252"/>
    </row>
    <row r="459" spans="1:6" ht="15.75" x14ac:dyDescent="0.25">
      <c r="A459" s="181" t="s">
        <v>159</v>
      </c>
      <c r="B459" s="173" t="s">
        <v>146</v>
      </c>
      <c r="C459" s="182"/>
      <c r="D459" s="255"/>
      <c r="E459" s="256"/>
      <c r="F459" s="252"/>
    </row>
    <row r="460" spans="1:6" ht="15.75" x14ac:dyDescent="0.25">
      <c r="A460" s="177" t="s">
        <v>160</v>
      </c>
      <c r="B460" s="173" t="s">
        <v>161</v>
      </c>
      <c r="C460" s="178"/>
      <c r="D460" s="253"/>
      <c r="E460" s="254"/>
      <c r="F460" s="252"/>
    </row>
    <row r="461" spans="1:6" ht="15.75" x14ac:dyDescent="0.25">
      <c r="A461" s="181" t="s">
        <v>164</v>
      </c>
      <c r="B461" s="173" t="s">
        <v>165</v>
      </c>
      <c r="C461" s="182"/>
      <c r="D461" s="255"/>
      <c r="E461" s="256"/>
      <c r="F461" s="252"/>
    </row>
    <row r="462" spans="1:6" ht="25.5" x14ac:dyDescent="0.25">
      <c r="A462" s="177" t="s">
        <v>175</v>
      </c>
      <c r="B462" s="173" t="s">
        <v>176</v>
      </c>
      <c r="C462" s="183"/>
      <c r="D462" s="259"/>
      <c r="E462" s="254"/>
      <c r="F462" s="252"/>
    </row>
    <row r="463" spans="1:6" ht="38.25" x14ac:dyDescent="0.25">
      <c r="A463" s="181" t="s">
        <v>405</v>
      </c>
      <c r="B463" s="173" t="s">
        <v>292</v>
      </c>
      <c r="C463" s="182"/>
      <c r="D463" s="255"/>
      <c r="E463" s="256"/>
      <c r="F463" s="252"/>
    </row>
    <row r="464" spans="1:6" ht="25.5" x14ac:dyDescent="0.25">
      <c r="A464" s="177" t="s">
        <v>203</v>
      </c>
      <c r="B464" s="173" t="s">
        <v>204</v>
      </c>
      <c r="C464" s="183"/>
      <c r="D464" s="259"/>
      <c r="E464" s="254"/>
      <c r="F464" s="252"/>
    </row>
    <row r="465" spans="1:6" ht="15.75" x14ac:dyDescent="0.25">
      <c r="A465" s="181" t="s">
        <v>207</v>
      </c>
      <c r="B465" s="173" t="s">
        <v>208</v>
      </c>
      <c r="C465" s="182"/>
      <c r="D465" s="255"/>
      <c r="E465" s="256"/>
      <c r="F465" s="252"/>
    </row>
    <row r="466" spans="1:6" ht="25.5" x14ac:dyDescent="0.25">
      <c r="A466" s="177" t="s">
        <v>233</v>
      </c>
      <c r="B466" s="173" t="s">
        <v>234</v>
      </c>
      <c r="C466" s="178"/>
      <c r="D466" s="253"/>
      <c r="E466" s="254"/>
      <c r="F466" s="252"/>
    </row>
    <row r="467" spans="1:6" ht="15.75" x14ac:dyDescent="0.25">
      <c r="A467" s="181" t="s">
        <v>241</v>
      </c>
      <c r="B467" s="173" t="s">
        <v>242</v>
      </c>
      <c r="C467" s="182"/>
      <c r="D467" s="255"/>
      <c r="E467" s="256"/>
      <c r="F467" s="252"/>
    </row>
    <row r="468" spans="1:6" ht="15.75" x14ac:dyDescent="0.25">
      <c r="A468" s="181" t="s">
        <v>243</v>
      </c>
      <c r="B468" s="173" t="s">
        <v>244</v>
      </c>
      <c r="C468" s="182"/>
      <c r="D468" s="255"/>
      <c r="E468" s="256"/>
      <c r="F468" s="252"/>
    </row>
    <row r="469" spans="1:6" ht="15.75" x14ac:dyDescent="0.25">
      <c r="A469" s="181" t="s">
        <v>440</v>
      </c>
      <c r="B469" s="173" t="s">
        <v>441</v>
      </c>
      <c r="C469" s="182"/>
      <c r="D469" s="255"/>
      <c r="E469" s="256"/>
      <c r="F469" s="252"/>
    </row>
    <row r="470" spans="1:6" ht="25.5" x14ac:dyDescent="0.25">
      <c r="A470" s="177" t="s">
        <v>249</v>
      </c>
      <c r="B470" s="173" t="s">
        <v>250</v>
      </c>
      <c r="C470" s="178"/>
      <c r="D470" s="253"/>
      <c r="E470" s="259"/>
      <c r="F470" s="252"/>
    </row>
    <row r="471" spans="1:6" ht="15.75" x14ac:dyDescent="0.25">
      <c r="A471" s="176" t="s">
        <v>75</v>
      </c>
      <c r="B471" s="173" t="s">
        <v>76</v>
      </c>
      <c r="C471" s="178"/>
      <c r="D471" s="253">
        <f>D479+D522</f>
        <v>1582395</v>
      </c>
      <c r="E471" s="254">
        <f>E479+E522</f>
        <v>17879.650000000001</v>
      </c>
      <c r="F471" s="252">
        <f t="shared" ref="F471:F496" si="5">E471/D471*100</f>
        <v>1.1299106733780124</v>
      </c>
    </row>
    <row r="472" spans="1:6" ht="15.75" x14ac:dyDescent="0.25">
      <c r="A472" s="177" t="s">
        <v>83</v>
      </c>
      <c r="B472" s="173" t="s">
        <v>84</v>
      </c>
      <c r="C472" s="178"/>
      <c r="D472" s="253"/>
      <c r="E472" s="254"/>
      <c r="F472" s="252"/>
    </row>
    <row r="473" spans="1:6" ht="15.75" x14ac:dyDescent="0.25">
      <c r="A473" s="181" t="s">
        <v>87</v>
      </c>
      <c r="B473" s="173" t="s">
        <v>88</v>
      </c>
      <c r="C473" s="182"/>
      <c r="D473" s="255"/>
      <c r="E473" s="256"/>
      <c r="F473" s="252"/>
    </row>
    <row r="474" spans="1:6" ht="15.75" x14ac:dyDescent="0.25">
      <c r="A474" s="181" t="s">
        <v>373</v>
      </c>
      <c r="B474" s="173" t="s">
        <v>374</v>
      </c>
      <c r="C474" s="182"/>
      <c r="D474" s="255"/>
      <c r="E474" s="256"/>
      <c r="F474" s="252"/>
    </row>
    <row r="475" spans="1:6" ht="15.75" x14ac:dyDescent="0.25">
      <c r="A475" s="181" t="s">
        <v>375</v>
      </c>
      <c r="B475" s="173" t="s">
        <v>376</v>
      </c>
      <c r="C475" s="182"/>
      <c r="D475" s="255"/>
      <c r="E475" s="256"/>
      <c r="F475" s="252"/>
    </row>
    <row r="476" spans="1:6" ht="15.75" x14ac:dyDescent="0.25">
      <c r="A476" s="181" t="s">
        <v>93</v>
      </c>
      <c r="B476" s="173" t="s">
        <v>92</v>
      </c>
      <c r="C476" s="182"/>
      <c r="D476" s="255"/>
      <c r="E476" s="256"/>
      <c r="F476" s="252"/>
    </row>
    <row r="477" spans="1:6" ht="15.75" x14ac:dyDescent="0.25">
      <c r="A477" s="181" t="s">
        <v>377</v>
      </c>
      <c r="B477" s="173" t="s">
        <v>378</v>
      </c>
      <c r="C477" s="182"/>
      <c r="D477" s="255"/>
      <c r="E477" s="256"/>
      <c r="F477" s="252"/>
    </row>
    <row r="478" spans="1:6" ht="15.75" x14ac:dyDescent="0.25">
      <c r="A478" s="181" t="s">
        <v>96</v>
      </c>
      <c r="B478" s="173" t="s">
        <v>97</v>
      </c>
      <c r="C478" s="182"/>
      <c r="D478" s="255"/>
      <c r="E478" s="256"/>
      <c r="F478" s="252" t="e">
        <f t="shared" si="5"/>
        <v>#DIV/0!</v>
      </c>
    </row>
    <row r="479" spans="1:6" ht="15.75" x14ac:dyDescent="0.25">
      <c r="A479" s="177" t="s">
        <v>98</v>
      </c>
      <c r="B479" s="173" t="s">
        <v>99</v>
      </c>
      <c r="C479" s="178"/>
      <c r="D479" s="253">
        <f>D486+D491+D496</f>
        <v>382395</v>
      </c>
      <c r="E479" s="254">
        <f>E482+E496+E498+E501</f>
        <v>7659.65</v>
      </c>
      <c r="F479" s="252">
        <f t="shared" si="5"/>
        <v>2.0030727389217953</v>
      </c>
    </row>
    <row r="480" spans="1:6" ht="15.75" x14ac:dyDescent="0.25">
      <c r="A480" s="181" t="s">
        <v>102</v>
      </c>
      <c r="B480" s="173" t="s">
        <v>103</v>
      </c>
      <c r="C480" s="182"/>
      <c r="D480" s="255"/>
      <c r="E480" s="256"/>
      <c r="F480" s="252"/>
    </row>
    <row r="481" spans="1:6" ht="25.5" x14ac:dyDescent="0.25">
      <c r="A481" s="181" t="s">
        <v>104</v>
      </c>
      <c r="B481" s="173" t="s">
        <v>105</v>
      </c>
      <c r="C481" s="182"/>
      <c r="D481" s="255"/>
      <c r="E481" s="256"/>
      <c r="F481" s="252"/>
    </row>
    <row r="482" spans="1:6" ht="15.75" x14ac:dyDescent="0.25">
      <c r="A482" s="181" t="s">
        <v>106</v>
      </c>
      <c r="B482" s="173" t="s">
        <v>107</v>
      </c>
      <c r="C482" s="182"/>
      <c r="D482" s="255"/>
      <c r="E482" s="256">
        <v>400</v>
      </c>
      <c r="F482" s="252"/>
    </row>
    <row r="483" spans="1:6" ht="15.75" x14ac:dyDescent="0.25">
      <c r="A483" s="181" t="s">
        <v>108</v>
      </c>
      <c r="B483" s="173" t="s">
        <v>109</v>
      </c>
      <c r="C483" s="182"/>
      <c r="D483" s="255"/>
      <c r="E483" s="256"/>
      <c r="F483" s="252"/>
    </row>
    <row r="484" spans="1:6" ht="15.75" x14ac:dyDescent="0.25">
      <c r="A484" s="181" t="s">
        <v>112</v>
      </c>
      <c r="B484" s="173" t="s">
        <v>113</v>
      </c>
      <c r="C484" s="182"/>
      <c r="D484" s="255"/>
      <c r="E484" s="256"/>
      <c r="F484" s="252"/>
    </row>
    <row r="485" spans="1:6" ht="15.75" x14ac:dyDescent="0.25">
      <c r="A485" s="181" t="s">
        <v>381</v>
      </c>
      <c r="B485" s="173" t="s">
        <v>382</v>
      </c>
      <c r="C485" s="182"/>
      <c r="D485" s="255"/>
      <c r="E485" s="256"/>
      <c r="F485" s="252"/>
    </row>
    <row r="486" spans="1:6" ht="15.75" x14ac:dyDescent="0.25">
      <c r="A486" s="181" t="s">
        <v>114</v>
      </c>
      <c r="B486" s="173" t="s">
        <v>115</v>
      </c>
      <c r="C486" s="182"/>
      <c r="D486" s="255">
        <v>30000</v>
      </c>
      <c r="E486" s="256"/>
      <c r="F486" s="252">
        <f t="shared" si="5"/>
        <v>0</v>
      </c>
    </row>
    <row r="487" spans="1:6" ht="25.5" x14ac:dyDescent="0.25">
      <c r="A487" s="181" t="s">
        <v>116</v>
      </c>
      <c r="B487" s="173" t="s">
        <v>117</v>
      </c>
      <c r="C487" s="182"/>
      <c r="D487" s="255"/>
      <c r="E487" s="256"/>
      <c r="F487" s="252"/>
    </row>
    <row r="488" spans="1:6" ht="15.75" x14ac:dyDescent="0.25">
      <c r="A488" s="181" t="s">
        <v>118</v>
      </c>
      <c r="B488" s="173" t="s">
        <v>119</v>
      </c>
      <c r="C488" s="182"/>
      <c r="D488" s="255"/>
      <c r="E488" s="256"/>
      <c r="F488" s="252"/>
    </row>
    <row r="489" spans="1:6" ht="15.75" x14ac:dyDescent="0.25">
      <c r="A489" s="181" t="s">
        <v>120</v>
      </c>
      <c r="B489" s="173" t="s">
        <v>121</v>
      </c>
      <c r="C489" s="182"/>
      <c r="D489" s="255"/>
      <c r="E489" s="256"/>
      <c r="F489" s="252"/>
    </row>
    <row r="490" spans="1:6" ht="15.75" x14ac:dyDescent="0.25">
      <c r="A490" s="181" t="s">
        <v>124</v>
      </c>
      <c r="B490" s="173" t="s">
        <v>125</v>
      </c>
      <c r="C490" s="182"/>
      <c r="D490" s="255"/>
      <c r="E490" s="256"/>
      <c r="F490" s="252"/>
    </row>
    <row r="491" spans="1:6" ht="15.75" x14ac:dyDescent="0.25">
      <c r="A491" s="181" t="s">
        <v>126</v>
      </c>
      <c r="B491" s="173" t="s">
        <v>127</v>
      </c>
      <c r="C491" s="182"/>
      <c r="D491" s="255">
        <v>40000</v>
      </c>
      <c r="E491" s="256"/>
      <c r="F491" s="252">
        <f t="shared" si="5"/>
        <v>0</v>
      </c>
    </row>
    <row r="492" spans="1:6" ht="15.75" x14ac:dyDescent="0.25">
      <c r="A492" s="181" t="s">
        <v>128</v>
      </c>
      <c r="B492" s="173" t="s">
        <v>129</v>
      </c>
      <c r="C492" s="182"/>
      <c r="D492" s="255"/>
      <c r="E492" s="256"/>
      <c r="F492" s="252"/>
    </row>
    <row r="493" spans="1:6" ht="15.75" x14ac:dyDescent="0.25">
      <c r="A493" s="181" t="s">
        <v>130</v>
      </c>
      <c r="B493" s="173" t="s">
        <v>131</v>
      </c>
      <c r="C493" s="182"/>
      <c r="D493" s="255"/>
      <c r="E493" s="256"/>
      <c r="F493" s="252"/>
    </row>
    <row r="494" spans="1:6" ht="15.75" x14ac:dyDescent="0.25">
      <c r="A494" s="181" t="s">
        <v>132</v>
      </c>
      <c r="B494" s="173" t="s">
        <v>133</v>
      </c>
      <c r="C494" s="182"/>
      <c r="D494" s="255"/>
      <c r="E494" s="256"/>
      <c r="F494" s="252"/>
    </row>
    <row r="495" spans="1:6" ht="15.75" x14ac:dyDescent="0.25">
      <c r="A495" s="181" t="s">
        <v>134</v>
      </c>
      <c r="B495" s="173" t="s">
        <v>135</v>
      </c>
      <c r="C495" s="182"/>
      <c r="D495" s="255"/>
      <c r="E495" s="256"/>
      <c r="F495" s="252"/>
    </row>
    <row r="496" spans="1:6" ht="15.75" x14ac:dyDescent="0.25">
      <c r="A496" s="181" t="s">
        <v>136</v>
      </c>
      <c r="B496" s="173" t="s">
        <v>137</v>
      </c>
      <c r="C496" s="182"/>
      <c r="D496" s="256">
        <v>312395</v>
      </c>
      <c r="E496" s="256">
        <v>1476.04</v>
      </c>
      <c r="F496" s="252">
        <f t="shared" si="5"/>
        <v>0.47249155716320684</v>
      </c>
    </row>
    <row r="497" spans="1:6" ht="15.75" x14ac:dyDescent="0.25">
      <c r="A497" s="181" t="s">
        <v>138</v>
      </c>
      <c r="B497" s="173" t="s">
        <v>139</v>
      </c>
      <c r="C497" s="182"/>
      <c r="D497" s="255"/>
      <c r="E497" s="256"/>
      <c r="F497" s="252"/>
    </row>
    <row r="498" spans="1:6" ht="15.75" x14ac:dyDescent="0.25">
      <c r="A498" s="181" t="s">
        <v>140</v>
      </c>
      <c r="B498" s="173" t="s">
        <v>141</v>
      </c>
      <c r="C498" s="182"/>
      <c r="D498" s="255"/>
      <c r="E498" s="256">
        <v>5500.33</v>
      </c>
      <c r="F498" s="252"/>
    </row>
    <row r="499" spans="1:6" ht="25.5" x14ac:dyDescent="0.25">
      <c r="A499" s="181" t="s">
        <v>144</v>
      </c>
      <c r="B499" s="173" t="s">
        <v>143</v>
      </c>
      <c r="C499" s="182"/>
      <c r="D499" s="255"/>
      <c r="E499" s="256"/>
      <c r="F499" s="252"/>
    </row>
    <row r="500" spans="1:6" ht="15.75" x14ac:dyDescent="0.25">
      <c r="A500" s="181" t="s">
        <v>149</v>
      </c>
      <c r="B500" s="173" t="s">
        <v>150</v>
      </c>
      <c r="C500" s="182"/>
      <c r="D500" s="255"/>
      <c r="E500" s="256"/>
      <c r="F500" s="252"/>
    </row>
    <row r="501" spans="1:6" ht="15.75" x14ac:dyDescent="0.25">
      <c r="A501" s="181" t="s">
        <v>151</v>
      </c>
      <c r="B501" s="173" t="s">
        <v>152</v>
      </c>
      <c r="C501" s="182"/>
      <c r="D501" s="255"/>
      <c r="E501" s="256">
        <v>283.27999999999997</v>
      </c>
      <c r="F501" s="252"/>
    </row>
    <row r="502" spans="1:6" ht="15.75" x14ac:dyDescent="0.25">
      <c r="A502" s="181" t="s">
        <v>153</v>
      </c>
      <c r="B502" s="173" t="s">
        <v>154</v>
      </c>
      <c r="C502" s="182"/>
      <c r="D502" s="255"/>
      <c r="E502" s="256"/>
      <c r="F502" s="252"/>
    </row>
    <row r="503" spans="1:6" ht="15.75" x14ac:dyDescent="0.25">
      <c r="A503" s="181" t="s">
        <v>155</v>
      </c>
      <c r="B503" s="173" t="s">
        <v>156</v>
      </c>
      <c r="C503" s="182"/>
      <c r="D503" s="255"/>
      <c r="E503" s="256"/>
      <c r="F503" s="252"/>
    </row>
    <row r="504" spans="1:6" ht="15.75" x14ac:dyDescent="0.25">
      <c r="A504" s="181" t="s">
        <v>159</v>
      </c>
      <c r="B504" s="173" t="s">
        <v>146</v>
      </c>
      <c r="C504" s="182"/>
      <c r="D504" s="255"/>
      <c r="E504" s="256"/>
      <c r="F504" s="252"/>
    </row>
    <row r="505" spans="1:6" ht="15.75" x14ac:dyDescent="0.25">
      <c r="A505" s="177" t="s">
        <v>160</v>
      </c>
      <c r="B505" s="173" t="s">
        <v>161</v>
      </c>
      <c r="C505" s="178"/>
      <c r="D505" s="253"/>
      <c r="E505" s="254"/>
      <c r="F505" s="252"/>
    </row>
    <row r="506" spans="1:6" ht="38.25" x14ac:dyDescent="0.25">
      <c r="A506" s="181" t="s">
        <v>385</v>
      </c>
      <c r="B506" s="173" t="s">
        <v>386</v>
      </c>
      <c r="C506" s="182"/>
      <c r="D506" s="255"/>
      <c r="E506" s="256"/>
      <c r="F506" s="252"/>
    </row>
    <row r="507" spans="1:6" ht="15.75" x14ac:dyDescent="0.25">
      <c r="A507" s="181" t="s">
        <v>164</v>
      </c>
      <c r="B507" s="173" t="s">
        <v>165</v>
      </c>
      <c r="C507" s="182"/>
      <c r="D507" s="255"/>
      <c r="E507" s="256"/>
      <c r="F507" s="252"/>
    </row>
    <row r="508" spans="1:6" ht="25.5" x14ac:dyDescent="0.25">
      <c r="A508" s="181" t="s">
        <v>389</v>
      </c>
      <c r="B508" s="173" t="s">
        <v>390</v>
      </c>
      <c r="C508" s="182"/>
      <c r="D508" s="255"/>
      <c r="E508" s="256"/>
      <c r="F508" s="252"/>
    </row>
    <row r="509" spans="1:6" ht="15.75" x14ac:dyDescent="0.25">
      <c r="A509" s="181" t="s">
        <v>391</v>
      </c>
      <c r="B509" s="173" t="s">
        <v>392</v>
      </c>
      <c r="C509" s="182"/>
      <c r="D509" s="255"/>
      <c r="E509" s="256"/>
      <c r="F509" s="252"/>
    </row>
    <row r="510" spans="1:6" ht="15.75" x14ac:dyDescent="0.25">
      <c r="A510" s="181" t="s">
        <v>393</v>
      </c>
      <c r="B510" s="173" t="s">
        <v>394</v>
      </c>
      <c r="C510" s="182"/>
      <c r="D510" s="255"/>
      <c r="E510" s="256"/>
      <c r="F510" s="252"/>
    </row>
    <row r="511" spans="1:6" ht="15.75" x14ac:dyDescent="0.25">
      <c r="A511" s="177" t="s">
        <v>166</v>
      </c>
      <c r="B511" s="173" t="s">
        <v>167</v>
      </c>
      <c r="C511" s="183"/>
      <c r="D511" s="259"/>
      <c r="E511" s="254"/>
      <c r="F511" s="252"/>
    </row>
    <row r="512" spans="1:6" ht="25.5" x14ac:dyDescent="0.25">
      <c r="A512" s="181" t="s">
        <v>174</v>
      </c>
      <c r="B512" s="173" t="s">
        <v>173</v>
      </c>
      <c r="C512" s="182"/>
      <c r="D512" s="255"/>
      <c r="E512" s="256"/>
      <c r="F512" s="252"/>
    </row>
    <row r="513" spans="1:6" ht="25.5" x14ac:dyDescent="0.25">
      <c r="A513" s="177" t="s">
        <v>175</v>
      </c>
      <c r="B513" s="173" t="s">
        <v>176</v>
      </c>
      <c r="C513" s="178"/>
      <c r="D513" s="253"/>
      <c r="E513" s="254"/>
      <c r="F513" s="252"/>
    </row>
    <row r="514" spans="1:6" ht="25.5" x14ac:dyDescent="0.25">
      <c r="A514" s="181" t="s">
        <v>189</v>
      </c>
      <c r="B514" s="173" t="s">
        <v>190</v>
      </c>
      <c r="C514" s="182"/>
      <c r="D514" s="255"/>
      <c r="E514" s="256"/>
      <c r="F514" s="252"/>
    </row>
    <row r="515" spans="1:6" ht="25.5" x14ac:dyDescent="0.25">
      <c r="A515" s="181" t="s">
        <v>197</v>
      </c>
      <c r="B515" s="173" t="s">
        <v>198</v>
      </c>
      <c r="C515" s="182"/>
      <c r="D515" s="255"/>
      <c r="E515" s="256"/>
      <c r="F515" s="252"/>
    </row>
    <row r="516" spans="1:6" ht="38.25" x14ac:dyDescent="0.25">
      <c r="A516" s="181" t="s">
        <v>405</v>
      </c>
      <c r="B516" s="173" t="s">
        <v>292</v>
      </c>
      <c r="C516" s="182"/>
      <c r="D516" s="255"/>
      <c r="E516" s="256"/>
      <c r="F516" s="252"/>
    </row>
    <row r="517" spans="1:6" ht="25.5" x14ac:dyDescent="0.25">
      <c r="A517" s="177" t="s">
        <v>203</v>
      </c>
      <c r="B517" s="173" t="s">
        <v>204</v>
      </c>
      <c r="C517" s="178"/>
      <c r="D517" s="253"/>
      <c r="E517" s="254"/>
      <c r="F517" s="252"/>
    </row>
    <row r="518" spans="1:6" ht="15.75" x14ac:dyDescent="0.25">
      <c r="A518" s="181" t="s">
        <v>207</v>
      </c>
      <c r="B518" s="173" t="s">
        <v>208</v>
      </c>
      <c r="C518" s="182"/>
      <c r="D518" s="255"/>
      <c r="E518" s="256"/>
      <c r="F518" s="252"/>
    </row>
    <row r="519" spans="1:6" ht="15.75" x14ac:dyDescent="0.25">
      <c r="A519" s="177" t="s">
        <v>209</v>
      </c>
      <c r="B519" s="173" t="s">
        <v>210</v>
      </c>
      <c r="C519" s="178"/>
      <c r="D519" s="253"/>
      <c r="E519" s="254"/>
      <c r="F519" s="252"/>
    </row>
    <row r="520" spans="1:6" ht="15.75" x14ac:dyDescent="0.25">
      <c r="A520" s="181" t="s">
        <v>213</v>
      </c>
      <c r="B520" s="173" t="s">
        <v>214</v>
      </c>
      <c r="C520" s="182"/>
      <c r="D520" s="255"/>
      <c r="E520" s="256"/>
      <c r="F520" s="252"/>
    </row>
    <row r="521" spans="1:6" ht="15.75" x14ac:dyDescent="0.25">
      <c r="A521" s="181" t="s">
        <v>215</v>
      </c>
      <c r="B521" s="173" t="s">
        <v>216</v>
      </c>
      <c r="C521" s="182"/>
      <c r="D521" s="255"/>
      <c r="E521" s="256"/>
      <c r="F521" s="252"/>
    </row>
    <row r="522" spans="1:6" ht="25.5" x14ac:dyDescent="0.25">
      <c r="A522" s="177" t="s">
        <v>59</v>
      </c>
      <c r="B522" s="173" t="s">
        <v>228</v>
      </c>
      <c r="C522" s="178"/>
      <c r="D522" s="253">
        <f>D524</f>
        <v>1200000</v>
      </c>
      <c r="E522" s="254">
        <f>E524</f>
        <v>10220</v>
      </c>
      <c r="F522" s="252">
        <f t="shared" ref="F522:F524" si="6">E522/D522*100</f>
        <v>0.85166666666666668</v>
      </c>
    </row>
    <row r="523" spans="1:6" ht="15.75" x14ac:dyDescent="0.25">
      <c r="A523" s="181" t="s">
        <v>231</v>
      </c>
      <c r="B523" s="173" t="s">
        <v>232</v>
      </c>
      <c r="C523" s="182"/>
      <c r="D523" s="255"/>
      <c r="E523" s="256"/>
      <c r="F523" s="252"/>
    </row>
    <row r="524" spans="1:6" ht="15.75" x14ac:dyDescent="0.25">
      <c r="A524" s="181" t="s">
        <v>430</v>
      </c>
      <c r="B524" s="173" t="s">
        <v>348</v>
      </c>
      <c r="C524" s="182"/>
      <c r="D524" s="255">
        <v>1200000</v>
      </c>
      <c r="E524" s="256">
        <v>10220</v>
      </c>
      <c r="F524" s="252">
        <f t="shared" si="6"/>
        <v>0.85166666666666668</v>
      </c>
    </row>
    <row r="525" spans="1:6" ht="25.5" x14ac:dyDescent="0.25">
      <c r="A525" s="177" t="s">
        <v>233</v>
      </c>
      <c r="B525" s="173" t="s">
        <v>234</v>
      </c>
      <c r="C525" s="178"/>
      <c r="D525" s="253"/>
      <c r="E525" s="254"/>
      <c r="F525" s="252"/>
    </row>
    <row r="526" spans="1:6" ht="15.75" x14ac:dyDescent="0.25">
      <c r="A526" s="181" t="s">
        <v>237</v>
      </c>
      <c r="B526" s="173" t="s">
        <v>238</v>
      </c>
      <c r="C526" s="182"/>
      <c r="D526" s="255"/>
      <c r="E526" s="256"/>
      <c r="F526" s="252"/>
    </row>
    <row r="527" spans="1:6" ht="15.75" x14ac:dyDescent="0.25">
      <c r="A527" s="181" t="s">
        <v>241</v>
      </c>
      <c r="B527" s="173" t="s">
        <v>242</v>
      </c>
      <c r="C527" s="182"/>
      <c r="D527" s="255"/>
      <c r="E527" s="256"/>
      <c r="F527" s="252"/>
    </row>
    <row r="528" spans="1:6" ht="15.75" x14ac:dyDescent="0.25">
      <c r="A528" s="181" t="s">
        <v>436</v>
      </c>
      <c r="B528" s="173" t="s">
        <v>437</v>
      </c>
      <c r="C528" s="182"/>
      <c r="D528" s="255"/>
      <c r="E528" s="256"/>
      <c r="F528" s="252"/>
    </row>
    <row r="529" spans="1:6" ht="15.75" x14ac:dyDescent="0.25">
      <c r="A529" s="181" t="s">
        <v>438</v>
      </c>
      <c r="B529" s="173" t="s">
        <v>439</v>
      </c>
      <c r="C529" s="182"/>
      <c r="D529" s="255"/>
      <c r="E529" s="256"/>
      <c r="F529" s="252"/>
    </row>
    <row r="530" spans="1:6" ht="15.75" x14ac:dyDescent="0.25">
      <c r="A530" s="181" t="s">
        <v>243</v>
      </c>
      <c r="B530" s="173" t="s">
        <v>244</v>
      </c>
      <c r="C530" s="182"/>
      <c r="D530" s="255"/>
      <c r="E530" s="256"/>
      <c r="F530" s="252"/>
    </row>
    <row r="531" spans="1:6" ht="15.75" x14ac:dyDescent="0.25">
      <c r="A531" s="181" t="s">
        <v>440</v>
      </c>
      <c r="B531" s="173" t="s">
        <v>441</v>
      </c>
      <c r="C531" s="182"/>
      <c r="D531" s="255"/>
      <c r="E531" s="256"/>
      <c r="F531" s="252"/>
    </row>
    <row r="532" spans="1:6" ht="15.75" x14ac:dyDescent="0.25">
      <c r="A532" s="181" t="s">
        <v>442</v>
      </c>
      <c r="B532" s="173" t="s">
        <v>360</v>
      </c>
      <c r="C532" s="182"/>
      <c r="D532" s="255"/>
      <c r="E532" s="256"/>
      <c r="F532" s="252"/>
    </row>
    <row r="533" spans="1:6" ht="15.75" x14ac:dyDescent="0.25">
      <c r="A533" s="181" t="s">
        <v>443</v>
      </c>
      <c r="B533" s="173" t="s">
        <v>362</v>
      </c>
      <c r="C533" s="182"/>
      <c r="D533" s="255"/>
      <c r="E533" s="256"/>
      <c r="F533" s="252"/>
    </row>
    <row r="534" spans="1:6" ht="15.75" x14ac:dyDescent="0.25">
      <c r="A534" s="181" t="s">
        <v>450</v>
      </c>
      <c r="B534" s="173" t="s">
        <v>451</v>
      </c>
      <c r="C534" s="182"/>
      <c r="D534" s="255"/>
      <c r="E534" s="256"/>
      <c r="F534" s="252"/>
    </row>
    <row r="535" spans="1:6" ht="15.75" x14ac:dyDescent="0.25">
      <c r="A535" s="181" t="s">
        <v>247</v>
      </c>
      <c r="B535" s="173" t="s">
        <v>248</v>
      </c>
      <c r="C535" s="182"/>
      <c r="D535" s="255"/>
      <c r="E535" s="256"/>
      <c r="F535" s="252"/>
    </row>
    <row r="536" spans="1:6" ht="25.5" x14ac:dyDescent="0.25">
      <c r="A536" s="177" t="s">
        <v>249</v>
      </c>
      <c r="B536" s="173" t="s">
        <v>250</v>
      </c>
      <c r="C536" s="178"/>
      <c r="D536" s="253"/>
      <c r="E536" s="254"/>
      <c r="F536" s="252"/>
    </row>
    <row r="537" spans="1:6" ht="15.75" x14ac:dyDescent="0.25">
      <c r="A537" s="181" t="s">
        <v>478</v>
      </c>
      <c r="B537" s="173" t="s">
        <v>477</v>
      </c>
      <c r="C537" s="182"/>
      <c r="D537" s="255"/>
      <c r="E537" s="256"/>
      <c r="F537" s="252"/>
    </row>
    <row r="538" spans="1:6" ht="25.5" x14ac:dyDescent="0.25">
      <c r="A538" s="181" t="s">
        <v>484</v>
      </c>
      <c r="B538" s="173" t="s">
        <v>483</v>
      </c>
      <c r="C538" s="182"/>
      <c r="D538" s="255"/>
      <c r="E538" s="256"/>
      <c r="F538" s="252"/>
    </row>
    <row r="539" spans="1:6" ht="15.75" x14ac:dyDescent="0.25">
      <c r="A539" s="176" t="s">
        <v>32</v>
      </c>
      <c r="B539" s="173" t="s">
        <v>486</v>
      </c>
      <c r="C539" s="178"/>
      <c r="D539" s="253"/>
      <c r="E539" s="254"/>
      <c r="F539" s="252"/>
    </row>
    <row r="540" spans="1:6" ht="15.75" x14ac:dyDescent="0.25">
      <c r="A540" s="177" t="s">
        <v>83</v>
      </c>
      <c r="B540" s="173" t="s">
        <v>84</v>
      </c>
      <c r="C540" s="178"/>
      <c r="D540" s="253"/>
      <c r="E540" s="254"/>
      <c r="F540" s="252"/>
    </row>
    <row r="541" spans="1:6" ht="15.75" x14ac:dyDescent="0.25">
      <c r="A541" s="181" t="s">
        <v>87</v>
      </c>
      <c r="B541" s="173" t="s">
        <v>88</v>
      </c>
      <c r="C541" s="182"/>
      <c r="D541" s="255"/>
      <c r="E541" s="256"/>
      <c r="F541" s="252"/>
    </row>
    <row r="542" spans="1:6" ht="15.75" x14ac:dyDescent="0.25">
      <c r="A542" s="181" t="s">
        <v>93</v>
      </c>
      <c r="B542" s="173" t="s">
        <v>92</v>
      </c>
      <c r="C542" s="182"/>
      <c r="D542" s="255"/>
      <c r="E542" s="256"/>
      <c r="F542" s="252"/>
    </row>
    <row r="543" spans="1:6" ht="15.75" x14ac:dyDescent="0.25">
      <c r="A543" s="181" t="s">
        <v>96</v>
      </c>
      <c r="B543" s="173" t="s">
        <v>97</v>
      </c>
      <c r="C543" s="182"/>
      <c r="D543" s="255"/>
      <c r="E543" s="256"/>
      <c r="F543" s="252"/>
    </row>
    <row r="544" spans="1:6" ht="15.75" x14ac:dyDescent="0.25">
      <c r="A544" s="177" t="s">
        <v>98</v>
      </c>
      <c r="B544" s="173" t="s">
        <v>99</v>
      </c>
      <c r="C544" s="178"/>
      <c r="D544" s="253"/>
      <c r="E544" s="254"/>
      <c r="F544" s="252"/>
    </row>
    <row r="545" spans="1:6" ht="15.75" x14ac:dyDescent="0.25">
      <c r="A545" s="181" t="s">
        <v>102</v>
      </c>
      <c r="B545" s="173" t="s">
        <v>103</v>
      </c>
      <c r="C545" s="182"/>
      <c r="D545" s="255"/>
      <c r="E545" s="256"/>
      <c r="F545" s="252"/>
    </row>
    <row r="546" spans="1:6" ht="25.5" x14ac:dyDescent="0.25">
      <c r="A546" s="181" t="s">
        <v>104</v>
      </c>
      <c r="B546" s="173" t="s">
        <v>105</v>
      </c>
      <c r="C546" s="182"/>
      <c r="D546" s="255"/>
      <c r="E546" s="256"/>
      <c r="F546" s="252"/>
    </row>
    <row r="547" spans="1:6" ht="15.75" x14ac:dyDescent="0.25">
      <c r="A547" s="181" t="s">
        <v>106</v>
      </c>
      <c r="B547" s="173" t="s">
        <v>107</v>
      </c>
      <c r="C547" s="182"/>
      <c r="D547" s="255"/>
      <c r="E547" s="256"/>
      <c r="F547" s="252"/>
    </row>
    <row r="548" spans="1:6" ht="15.75" x14ac:dyDescent="0.25">
      <c r="A548" s="181" t="s">
        <v>108</v>
      </c>
      <c r="B548" s="173" t="s">
        <v>109</v>
      </c>
      <c r="C548" s="182"/>
      <c r="D548" s="255"/>
      <c r="E548" s="256"/>
      <c r="F548" s="252"/>
    </row>
    <row r="549" spans="1:6" ht="15.75" x14ac:dyDescent="0.25">
      <c r="A549" s="181" t="s">
        <v>112</v>
      </c>
      <c r="B549" s="173" t="s">
        <v>113</v>
      </c>
      <c r="C549" s="182"/>
      <c r="D549" s="255"/>
      <c r="E549" s="256"/>
      <c r="F549" s="252"/>
    </row>
    <row r="550" spans="1:6" ht="15.75" x14ac:dyDescent="0.25">
      <c r="A550" s="181" t="s">
        <v>381</v>
      </c>
      <c r="B550" s="173" t="s">
        <v>382</v>
      </c>
      <c r="C550" s="182"/>
      <c r="D550" s="255"/>
      <c r="E550" s="256"/>
      <c r="F550" s="252"/>
    </row>
    <row r="551" spans="1:6" ht="15.75" x14ac:dyDescent="0.25">
      <c r="A551" s="181" t="s">
        <v>114</v>
      </c>
      <c r="B551" s="173" t="s">
        <v>115</v>
      </c>
      <c r="C551" s="182"/>
      <c r="D551" s="255"/>
      <c r="E551" s="256"/>
      <c r="F551" s="252"/>
    </row>
    <row r="552" spans="1:6" ht="25.5" x14ac:dyDescent="0.25">
      <c r="A552" s="181" t="s">
        <v>116</v>
      </c>
      <c r="B552" s="173" t="s">
        <v>117</v>
      </c>
      <c r="C552" s="182"/>
      <c r="D552" s="255"/>
      <c r="E552" s="256"/>
      <c r="F552" s="252"/>
    </row>
    <row r="553" spans="1:6" ht="15.75" x14ac:dyDescent="0.25">
      <c r="A553" s="181" t="s">
        <v>118</v>
      </c>
      <c r="B553" s="173" t="s">
        <v>119</v>
      </c>
      <c r="C553" s="182"/>
      <c r="D553" s="255"/>
      <c r="E553" s="256"/>
      <c r="F553" s="252"/>
    </row>
    <row r="554" spans="1:6" ht="15.75" x14ac:dyDescent="0.25">
      <c r="A554" s="181" t="s">
        <v>120</v>
      </c>
      <c r="B554" s="173" t="s">
        <v>121</v>
      </c>
      <c r="C554" s="182"/>
      <c r="D554" s="255"/>
      <c r="E554" s="256"/>
      <c r="F554" s="252"/>
    </row>
    <row r="555" spans="1:6" ht="15.75" x14ac:dyDescent="0.25">
      <c r="A555" s="181" t="s">
        <v>124</v>
      </c>
      <c r="B555" s="173" t="s">
        <v>125</v>
      </c>
      <c r="C555" s="182"/>
      <c r="D555" s="255"/>
      <c r="E555" s="256"/>
      <c r="F555" s="252"/>
    </row>
    <row r="556" spans="1:6" ht="15.75" x14ac:dyDescent="0.25">
      <c r="A556" s="181" t="s">
        <v>126</v>
      </c>
      <c r="B556" s="173" t="s">
        <v>127</v>
      </c>
      <c r="C556" s="182"/>
      <c r="D556" s="255"/>
      <c r="E556" s="256"/>
      <c r="F556" s="252"/>
    </row>
    <row r="557" spans="1:6" ht="15.75" x14ac:dyDescent="0.25">
      <c r="A557" s="181" t="s">
        <v>128</v>
      </c>
      <c r="B557" s="173" t="s">
        <v>129</v>
      </c>
      <c r="C557" s="182"/>
      <c r="D557" s="255"/>
      <c r="E557" s="256"/>
      <c r="F557" s="252"/>
    </row>
    <row r="558" spans="1:6" ht="15.75" x14ac:dyDescent="0.25">
      <c r="A558" s="181" t="s">
        <v>130</v>
      </c>
      <c r="B558" s="173" t="s">
        <v>131</v>
      </c>
      <c r="C558" s="182"/>
      <c r="D558" s="255"/>
      <c r="E558" s="256"/>
      <c r="F558" s="252"/>
    </row>
    <row r="559" spans="1:6" ht="15.75" x14ac:dyDescent="0.25">
      <c r="A559" s="181" t="s">
        <v>132</v>
      </c>
      <c r="B559" s="173" t="s">
        <v>133</v>
      </c>
      <c r="C559" s="182"/>
      <c r="D559" s="255"/>
      <c r="E559" s="256"/>
      <c r="F559" s="252"/>
    </row>
    <row r="560" spans="1:6" ht="15.75" x14ac:dyDescent="0.25">
      <c r="A560" s="181" t="s">
        <v>134</v>
      </c>
      <c r="B560" s="173" t="s">
        <v>135</v>
      </c>
      <c r="C560" s="182"/>
      <c r="D560" s="255"/>
      <c r="E560" s="256"/>
      <c r="F560" s="252"/>
    </row>
    <row r="561" spans="1:6" ht="15.75" x14ac:dyDescent="0.25">
      <c r="A561" s="181" t="s">
        <v>136</v>
      </c>
      <c r="B561" s="173" t="s">
        <v>137</v>
      </c>
      <c r="C561" s="182"/>
      <c r="D561" s="255"/>
      <c r="E561" s="256"/>
      <c r="F561" s="252"/>
    </row>
    <row r="562" spans="1:6" ht="15.75" x14ac:dyDescent="0.25">
      <c r="A562" s="181" t="s">
        <v>138</v>
      </c>
      <c r="B562" s="173" t="s">
        <v>139</v>
      </c>
      <c r="C562" s="182"/>
      <c r="D562" s="255"/>
      <c r="E562" s="256"/>
      <c r="F562" s="252"/>
    </row>
    <row r="563" spans="1:6" ht="15.75" x14ac:dyDescent="0.25">
      <c r="A563" s="181" t="s">
        <v>140</v>
      </c>
      <c r="B563" s="173" t="s">
        <v>141</v>
      </c>
      <c r="C563" s="182"/>
      <c r="D563" s="255"/>
      <c r="E563" s="256"/>
      <c r="F563" s="252"/>
    </row>
    <row r="564" spans="1:6" ht="25.5" x14ac:dyDescent="0.25">
      <c r="A564" s="181" t="s">
        <v>144</v>
      </c>
      <c r="B564" s="173" t="s">
        <v>143</v>
      </c>
      <c r="C564" s="182"/>
      <c r="D564" s="255"/>
      <c r="E564" s="256"/>
      <c r="F564" s="252"/>
    </row>
    <row r="565" spans="1:6" ht="15.75" x14ac:dyDescent="0.25">
      <c r="A565" s="181" t="s">
        <v>151</v>
      </c>
      <c r="B565" s="173" t="s">
        <v>152</v>
      </c>
      <c r="C565" s="182"/>
      <c r="D565" s="255"/>
      <c r="E565" s="256"/>
      <c r="F565" s="252"/>
    </row>
    <row r="566" spans="1:6" ht="15.75" x14ac:dyDescent="0.25">
      <c r="A566" s="181" t="s">
        <v>153</v>
      </c>
      <c r="B566" s="173" t="s">
        <v>154</v>
      </c>
      <c r="C566" s="182"/>
      <c r="D566" s="255"/>
      <c r="E566" s="256"/>
      <c r="F566" s="252"/>
    </row>
    <row r="567" spans="1:6" ht="15.75" x14ac:dyDescent="0.25">
      <c r="A567" s="181" t="s">
        <v>155</v>
      </c>
      <c r="B567" s="173" t="s">
        <v>156</v>
      </c>
      <c r="C567" s="182"/>
      <c r="D567" s="255"/>
      <c r="E567" s="256"/>
      <c r="F567" s="252"/>
    </row>
    <row r="568" spans="1:6" ht="15.75" x14ac:dyDescent="0.25">
      <c r="A568" s="181" t="s">
        <v>159</v>
      </c>
      <c r="B568" s="173" t="s">
        <v>146</v>
      </c>
      <c r="C568" s="182"/>
      <c r="D568" s="255"/>
      <c r="E568" s="256"/>
      <c r="F568" s="252"/>
    </row>
    <row r="569" spans="1:6" ht="15.75" x14ac:dyDescent="0.25">
      <c r="A569" s="177" t="s">
        <v>160</v>
      </c>
      <c r="B569" s="173" t="s">
        <v>161</v>
      </c>
      <c r="C569" s="178"/>
      <c r="D569" s="253"/>
      <c r="E569" s="254"/>
      <c r="F569" s="252"/>
    </row>
    <row r="570" spans="1:6" ht="15.75" x14ac:dyDescent="0.25">
      <c r="A570" s="181" t="s">
        <v>164</v>
      </c>
      <c r="B570" s="173" t="s">
        <v>165</v>
      </c>
      <c r="C570" s="182"/>
      <c r="D570" s="255"/>
      <c r="E570" s="256"/>
      <c r="F570" s="252"/>
    </row>
    <row r="571" spans="1:6" ht="25.5" x14ac:dyDescent="0.25">
      <c r="A571" s="181" t="s">
        <v>389</v>
      </c>
      <c r="B571" s="173" t="s">
        <v>390</v>
      </c>
      <c r="C571" s="182"/>
      <c r="D571" s="255"/>
      <c r="E571" s="256"/>
      <c r="F571" s="252"/>
    </row>
    <row r="572" spans="1:6" ht="25.5" x14ac:dyDescent="0.25">
      <c r="A572" s="177" t="s">
        <v>203</v>
      </c>
      <c r="B572" s="173" t="s">
        <v>204</v>
      </c>
      <c r="C572" s="178"/>
      <c r="D572" s="253"/>
      <c r="E572" s="254"/>
      <c r="F572" s="252"/>
    </row>
    <row r="573" spans="1:6" ht="15.75" x14ac:dyDescent="0.25">
      <c r="A573" s="181" t="s">
        <v>207</v>
      </c>
      <c r="B573" s="173" t="s">
        <v>208</v>
      </c>
      <c r="C573" s="182"/>
      <c r="D573" s="255"/>
      <c r="E573" s="256"/>
      <c r="F573" s="252"/>
    </row>
    <row r="574" spans="1:6" ht="15.75" x14ac:dyDescent="0.25">
      <c r="A574" s="177" t="s">
        <v>209</v>
      </c>
      <c r="B574" s="173" t="s">
        <v>210</v>
      </c>
      <c r="C574" s="178"/>
      <c r="D574" s="253"/>
      <c r="E574" s="254"/>
      <c r="F574" s="252"/>
    </row>
    <row r="575" spans="1:6" ht="15.75" x14ac:dyDescent="0.25">
      <c r="A575" s="181" t="s">
        <v>213</v>
      </c>
      <c r="B575" s="173" t="s">
        <v>214</v>
      </c>
      <c r="C575" s="182"/>
      <c r="D575" s="255"/>
      <c r="E575" s="256"/>
      <c r="F575" s="252"/>
    </row>
    <row r="576" spans="1:6" ht="25.5" x14ac:dyDescent="0.25">
      <c r="A576" s="177" t="s">
        <v>59</v>
      </c>
      <c r="B576" s="173" t="s">
        <v>228</v>
      </c>
      <c r="C576" s="178"/>
      <c r="D576" s="253"/>
      <c r="E576" s="254"/>
      <c r="F576" s="252"/>
    </row>
    <row r="577" spans="1:6" ht="15.75" x14ac:dyDescent="0.25">
      <c r="A577" s="181" t="s">
        <v>430</v>
      </c>
      <c r="B577" s="173" t="s">
        <v>348</v>
      </c>
      <c r="C577" s="182"/>
      <c r="D577" s="255"/>
      <c r="E577" s="256"/>
      <c r="F577" s="252"/>
    </row>
    <row r="578" spans="1:6" ht="25.5" x14ac:dyDescent="0.25">
      <c r="A578" s="177" t="s">
        <v>233</v>
      </c>
      <c r="B578" s="173" t="s">
        <v>234</v>
      </c>
      <c r="C578" s="178"/>
      <c r="D578" s="253"/>
      <c r="E578" s="254"/>
      <c r="F578" s="252"/>
    </row>
    <row r="579" spans="1:6" ht="15.75" x14ac:dyDescent="0.25">
      <c r="A579" s="181" t="s">
        <v>434</v>
      </c>
      <c r="B579" s="173" t="s">
        <v>435</v>
      </c>
      <c r="C579" s="182"/>
      <c r="D579" s="255"/>
      <c r="E579" s="256"/>
      <c r="F579" s="252"/>
    </row>
    <row r="580" spans="1:6" ht="15.75" x14ac:dyDescent="0.25">
      <c r="A580" s="181" t="s">
        <v>241</v>
      </c>
      <c r="B580" s="173" t="s">
        <v>242</v>
      </c>
      <c r="C580" s="182"/>
      <c r="D580" s="255"/>
      <c r="E580" s="256"/>
      <c r="F580" s="252"/>
    </row>
    <row r="581" spans="1:6" ht="15.75" x14ac:dyDescent="0.25">
      <c r="A581" s="181" t="s">
        <v>436</v>
      </c>
      <c r="B581" s="173" t="s">
        <v>437</v>
      </c>
      <c r="C581" s="182"/>
      <c r="D581" s="255"/>
      <c r="E581" s="256"/>
      <c r="F581" s="252"/>
    </row>
    <row r="582" spans="1:6" ht="15.75" x14ac:dyDescent="0.25">
      <c r="A582" s="181" t="s">
        <v>438</v>
      </c>
      <c r="B582" s="173" t="s">
        <v>439</v>
      </c>
      <c r="C582" s="182"/>
      <c r="D582" s="255"/>
      <c r="E582" s="256"/>
      <c r="F582" s="252"/>
    </row>
    <row r="583" spans="1:6" ht="15.75" x14ac:dyDescent="0.25">
      <c r="A583" s="181" t="s">
        <v>243</v>
      </c>
      <c r="B583" s="173" t="s">
        <v>244</v>
      </c>
      <c r="C583" s="182"/>
      <c r="D583" s="255"/>
      <c r="E583" s="256"/>
      <c r="F583" s="252"/>
    </row>
    <row r="584" spans="1:6" ht="15.75" x14ac:dyDescent="0.25">
      <c r="A584" s="181" t="s">
        <v>440</v>
      </c>
      <c r="B584" s="173" t="s">
        <v>441</v>
      </c>
      <c r="C584" s="182"/>
      <c r="D584" s="255"/>
      <c r="E584" s="256"/>
      <c r="F584" s="252"/>
    </row>
    <row r="585" spans="1:6" ht="15.75" x14ac:dyDescent="0.25">
      <c r="A585" s="181" t="s">
        <v>443</v>
      </c>
      <c r="B585" s="173" t="s">
        <v>362</v>
      </c>
      <c r="C585" s="182"/>
      <c r="D585" s="255"/>
      <c r="E585" s="256"/>
      <c r="F585" s="252"/>
    </row>
    <row r="586" spans="1:6" ht="15.75" x14ac:dyDescent="0.25">
      <c r="A586" s="181" t="s">
        <v>450</v>
      </c>
      <c r="B586" s="173" t="s">
        <v>451</v>
      </c>
      <c r="C586" s="182"/>
      <c r="D586" s="255"/>
      <c r="E586" s="256"/>
      <c r="F586" s="252"/>
    </row>
    <row r="587" spans="1:6" ht="25.5" x14ac:dyDescent="0.25">
      <c r="A587" s="177" t="s">
        <v>249</v>
      </c>
      <c r="B587" s="173" t="s">
        <v>250</v>
      </c>
      <c r="C587" s="178"/>
      <c r="D587" s="253"/>
      <c r="E587" s="254"/>
      <c r="F587" s="252"/>
    </row>
    <row r="588" spans="1:6" ht="15.75" x14ac:dyDescent="0.25">
      <c r="A588" s="181" t="s">
        <v>253</v>
      </c>
      <c r="B588" s="173" t="s">
        <v>252</v>
      </c>
      <c r="C588" s="182"/>
      <c r="D588" s="255"/>
      <c r="E588" s="256"/>
      <c r="F588" s="252"/>
    </row>
    <row r="589" spans="1:6" ht="25.5" x14ac:dyDescent="0.25">
      <c r="A589" s="176" t="s">
        <v>339</v>
      </c>
      <c r="B589" s="173" t="s">
        <v>487</v>
      </c>
      <c r="C589" s="178"/>
      <c r="D589" s="253"/>
      <c r="E589" s="254">
        <f>E590</f>
        <v>13467.63</v>
      </c>
      <c r="F589" s="252"/>
    </row>
    <row r="590" spans="1:6" ht="15.75" x14ac:dyDescent="0.25">
      <c r="A590" s="177" t="s">
        <v>98</v>
      </c>
      <c r="B590" s="173" t="s">
        <v>99</v>
      </c>
      <c r="C590" s="178"/>
      <c r="D590" s="253"/>
      <c r="E590" s="254">
        <f>E591+E593</f>
        <v>13467.63</v>
      </c>
      <c r="F590" s="252"/>
    </row>
    <row r="591" spans="1:6" ht="25.5" x14ac:dyDescent="0.25">
      <c r="A591" s="181" t="s">
        <v>116</v>
      </c>
      <c r="B591" s="173" t="s">
        <v>117</v>
      </c>
      <c r="C591" s="182"/>
      <c r="D591" s="255"/>
      <c r="E591" s="256">
        <v>323.75</v>
      </c>
      <c r="F591" s="252"/>
    </row>
    <row r="592" spans="1:6" ht="15.75" x14ac:dyDescent="0.25">
      <c r="A592" s="181" t="s">
        <v>120</v>
      </c>
      <c r="B592" s="173" t="s">
        <v>121</v>
      </c>
      <c r="C592" s="182"/>
      <c r="D592" s="255"/>
      <c r="E592" s="256"/>
      <c r="F592" s="252"/>
    </row>
    <row r="593" spans="1:6" ht="15.75" x14ac:dyDescent="0.25">
      <c r="A593" s="181" t="s">
        <v>126</v>
      </c>
      <c r="B593" s="173" t="s">
        <v>127</v>
      </c>
      <c r="C593" s="182"/>
      <c r="D593" s="255"/>
      <c r="E593" s="256">
        <v>13143.88</v>
      </c>
      <c r="F593" s="252"/>
    </row>
    <row r="594" spans="1:6" ht="25.5" x14ac:dyDescent="0.25">
      <c r="A594" s="177" t="s">
        <v>233</v>
      </c>
      <c r="B594" s="173" t="s">
        <v>234</v>
      </c>
      <c r="C594" s="178"/>
      <c r="D594" s="253"/>
      <c r="E594" s="254"/>
      <c r="F594" s="252"/>
    </row>
    <row r="595" spans="1:6" ht="15.75" x14ac:dyDescent="0.25">
      <c r="A595" s="181" t="s">
        <v>241</v>
      </c>
      <c r="B595" s="173" t="s">
        <v>242</v>
      </c>
      <c r="C595" s="182"/>
      <c r="D595" s="255"/>
      <c r="E595" s="256"/>
      <c r="F595" s="252"/>
    </row>
    <row r="596" spans="1:6" ht="25.5" x14ac:dyDescent="0.25">
      <c r="A596" s="177" t="s">
        <v>249</v>
      </c>
      <c r="B596" s="173" t="s">
        <v>250</v>
      </c>
      <c r="C596" s="178"/>
      <c r="D596" s="253"/>
      <c r="E596" s="259"/>
      <c r="F596" s="252"/>
    </row>
    <row r="597" spans="1:6" ht="39.75" customHeight="1" x14ac:dyDescent="0.25">
      <c r="A597" s="247" t="s">
        <v>540</v>
      </c>
      <c r="B597" s="246" t="s">
        <v>541</v>
      </c>
      <c r="C597" s="162"/>
      <c r="D597" s="260">
        <f>D598</f>
        <v>3728</v>
      </c>
      <c r="E597" s="261"/>
      <c r="F597" s="252">
        <f t="shared" ref="F597:F599" si="7">E597/D597*100</f>
        <v>0</v>
      </c>
    </row>
    <row r="598" spans="1:6" ht="15.75" x14ac:dyDescent="0.25">
      <c r="A598" s="248">
        <v>11</v>
      </c>
      <c r="B598" s="162"/>
      <c r="C598" s="162"/>
      <c r="D598" s="261">
        <f>D599</f>
        <v>3728</v>
      </c>
      <c r="E598" s="261"/>
      <c r="F598" s="252">
        <f t="shared" si="7"/>
        <v>0</v>
      </c>
    </row>
    <row r="599" spans="1:6" ht="15.75" x14ac:dyDescent="0.25">
      <c r="A599" s="249">
        <v>4226</v>
      </c>
      <c r="B599" s="245" t="s">
        <v>360</v>
      </c>
      <c r="C599" s="162"/>
      <c r="D599" s="261">
        <v>3728</v>
      </c>
      <c r="E599" s="261"/>
      <c r="F599" s="252">
        <f t="shared" si="7"/>
        <v>0</v>
      </c>
    </row>
    <row r="600" spans="1:6" ht="15.75" x14ac:dyDescent="0.25">
      <c r="A600" s="162"/>
      <c r="B600" s="162"/>
      <c r="C600" s="162"/>
      <c r="D600" s="261"/>
      <c r="E600" s="261"/>
      <c r="F600" s="252"/>
    </row>
    <row r="601" spans="1:6" ht="15.75" x14ac:dyDescent="0.25">
      <c r="A601" s="162"/>
      <c r="B601" s="162"/>
      <c r="C601" s="162"/>
      <c r="D601" s="261"/>
      <c r="E601" s="261"/>
      <c r="F601" s="252"/>
    </row>
    <row r="602" spans="1:6" ht="15.75" x14ac:dyDescent="0.25">
      <c r="A602" s="162"/>
      <c r="B602" s="162"/>
      <c r="C602" s="162"/>
      <c r="D602" s="261"/>
      <c r="E602" s="261"/>
      <c r="F602" s="252"/>
    </row>
    <row r="603" spans="1:6" ht="15.75" x14ac:dyDescent="0.25">
      <c r="A603" s="162"/>
      <c r="B603" s="162"/>
      <c r="C603" s="162"/>
      <c r="D603" s="261"/>
      <c r="E603" s="261"/>
      <c r="F603" s="252"/>
    </row>
    <row r="604" spans="1:6" ht="15.75" x14ac:dyDescent="0.25">
      <c r="A604" s="162"/>
      <c r="B604" s="162"/>
      <c r="C604" s="162"/>
      <c r="D604" s="261"/>
      <c r="E604" s="261"/>
      <c r="F604" s="252"/>
    </row>
    <row r="605" spans="1:6" ht="15.75" x14ac:dyDescent="0.25">
      <c r="A605" s="162"/>
      <c r="B605" s="162"/>
      <c r="C605" s="162"/>
      <c r="D605" s="261"/>
      <c r="E605" s="262"/>
      <c r="F605" s="252"/>
    </row>
    <row r="606" spans="1:6" ht="15.75" x14ac:dyDescent="0.25">
      <c r="A606" s="162"/>
      <c r="B606" s="162"/>
      <c r="C606" s="162"/>
      <c r="D606" s="261"/>
      <c r="E606" s="262"/>
      <c r="F606" s="252"/>
    </row>
    <row r="607" spans="1:6" ht="15.75" x14ac:dyDescent="0.25">
      <c r="A607" s="162"/>
      <c r="B607" s="162"/>
      <c r="C607" s="162"/>
      <c r="D607" s="261"/>
      <c r="E607" s="262"/>
      <c r="F607" s="252"/>
    </row>
    <row r="608" spans="1:6" ht="15.75" x14ac:dyDescent="0.25">
      <c r="A608" s="162"/>
      <c r="B608" s="162"/>
      <c r="C608" s="162"/>
      <c r="D608" s="261"/>
      <c r="E608" s="262"/>
      <c r="F608" s="252"/>
    </row>
    <row r="609" spans="1:6" ht="15.75" x14ac:dyDescent="0.25">
      <c r="A609" s="162"/>
      <c r="B609" s="162"/>
      <c r="C609" s="162"/>
      <c r="D609" s="261"/>
      <c r="E609" s="262"/>
      <c r="F609" s="252"/>
    </row>
    <row r="610" spans="1:6" ht="15.75" x14ac:dyDescent="0.25">
      <c r="A610" s="162"/>
      <c r="B610" s="162"/>
      <c r="C610" s="162"/>
      <c r="D610" s="261"/>
      <c r="E610" s="262"/>
      <c r="F610" s="252"/>
    </row>
    <row r="611" spans="1:6" ht="15.75" x14ac:dyDescent="0.25">
      <c r="A611" s="162"/>
      <c r="B611" s="162"/>
      <c r="C611" s="162"/>
      <c r="D611" s="261"/>
      <c r="E611" s="262"/>
      <c r="F611" s="252"/>
    </row>
    <row r="612" spans="1:6" ht="15.75" x14ac:dyDescent="0.25">
      <c r="A612" s="162"/>
      <c r="B612" s="162"/>
      <c r="C612" s="162"/>
      <c r="D612" s="261"/>
      <c r="E612" s="262"/>
      <c r="F612" s="252"/>
    </row>
    <row r="613" spans="1:6" ht="15.75" x14ac:dyDescent="0.25">
      <c r="A613" s="162"/>
      <c r="B613" s="162"/>
      <c r="C613" s="162"/>
      <c r="D613" s="261"/>
      <c r="E613" s="262"/>
      <c r="F613" s="252"/>
    </row>
    <row r="614" spans="1:6" ht="15.75" x14ac:dyDescent="0.25">
      <c r="A614" s="162"/>
      <c r="B614" s="162"/>
      <c r="C614" s="162"/>
      <c r="D614" s="261"/>
      <c r="E614" s="262"/>
      <c r="F614" s="252"/>
    </row>
    <row r="615" spans="1:6" ht="15.75" x14ac:dyDescent="0.25">
      <c r="A615" s="162"/>
      <c r="B615" s="162"/>
      <c r="C615" s="162"/>
      <c r="D615" s="261"/>
      <c r="E615" s="262"/>
      <c r="F615" s="252"/>
    </row>
    <row r="616" spans="1:6" ht="15.75" x14ac:dyDescent="0.25">
      <c r="A616" s="162"/>
      <c r="B616" s="162"/>
      <c r="C616" s="162"/>
      <c r="D616" s="261"/>
      <c r="E616" s="262"/>
      <c r="F616" s="252"/>
    </row>
    <row r="617" spans="1:6" ht="15.75" x14ac:dyDescent="0.25">
      <c r="A617" s="162"/>
      <c r="B617" s="162"/>
      <c r="C617" s="162"/>
      <c r="D617" s="261"/>
      <c r="E617" s="262"/>
      <c r="F617" s="252"/>
    </row>
    <row r="618" spans="1:6" ht="15.75" x14ac:dyDescent="0.25">
      <c r="A618" s="162"/>
      <c r="B618" s="162"/>
      <c r="C618" s="162"/>
      <c r="D618" s="261"/>
      <c r="E618" s="262"/>
      <c r="F618" s="252"/>
    </row>
    <row r="619" spans="1:6" ht="15.75" x14ac:dyDescent="0.25">
      <c r="A619" s="162"/>
      <c r="B619" s="162"/>
      <c r="C619" s="162"/>
      <c r="D619" s="261"/>
      <c r="E619" s="262"/>
      <c r="F619" s="252"/>
    </row>
    <row r="620" spans="1:6" ht="15.75" x14ac:dyDescent="0.25">
      <c r="A620" s="162"/>
      <c r="B620" s="162"/>
      <c r="C620" s="162"/>
      <c r="D620" s="261"/>
      <c r="E620" s="262"/>
      <c r="F620" s="252"/>
    </row>
    <row r="621" spans="1:6" ht="15.75" x14ac:dyDescent="0.25">
      <c r="A621" s="162"/>
      <c r="B621" s="162"/>
      <c r="C621" s="162"/>
      <c r="D621" s="261"/>
      <c r="E621" s="262"/>
      <c r="F621" s="252"/>
    </row>
    <row r="622" spans="1:6" ht="15.75" x14ac:dyDescent="0.25">
      <c r="A622" s="162"/>
      <c r="B622" s="162"/>
      <c r="C622" s="162"/>
      <c r="D622" s="261"/>
      <c r="E622" s="262"/>
      <c r="F622" s="252"/>
    </row>
    <row r="623" spans="1:6" ht="15.75" x14ac:dyDescent="0.25">
      <c r="A623" s="162"/>
      <c r="B623" s="162"/>
      <c r="C623" s="162"/>
      <c r="D623" s="261"/>
      <c r="E623" s="262"/>
      <c r="F623" s="252"/>
    </row>
    <row r="624" spans="1:6" ht="15.75" x14ac:dyDescent="0.25">
      <c r="A624" s="162"/>
      <c r="B624" s="162"/>
      <c r="C624" s="162"/>
      <c r="D624" s="261"/>
      <c r="E624" s="262"/>
      <c r="F624" s="252"/>
    </row>
    <row r="625" spans="1:6" ht="15.75" x14ac:dyDescent="0.25">
      <c r="A625" s="162"/>
      <c r="B625" s="162"/>
      <c r="C625" s="162"/>
      <c r="D625" s="261"/>
      <c r="E625" s="262"/>
      <c r="F625" s="252"/>
    </row>
    <row r="626" spans="1:6" ht="15.75" x14ac:dyDescent="0.25">
      <c r="A626" s="162"/>
      <c r="B626" s="162"/>
      <c r="C626" s="162"/>
      <c r="D626" s="261"/>
      <c r="E626" s="262"/>
      <c r="F626" s="252"/>
    </row>
    <row r="627" spans="1:6" ht="15.75" x14ac:dyDescent="0.25">
      <c r="A627" s="162"/>
      <c r="B627" s="162"/>
      <c r="C627" s="162"/>
      <c r="D627" s="261"/>
      <c r="E627" s="262"/>
      <c r="F627" s="252"/>
    </row>
    <row r="628" spans="1:6" ht="15.75" x14ac:dyDescent="0.25">
      <c r="A628" s="162"/>
      <c r="B628" s="162"/>
      <c r="C628" s="162"/>
      <c r="D628" s="261"/>
      <c r="E628" s="262"/>
      <c r="F628" s="252"/>
    </row>
    <row r="629" spans="1:6" ht="15.75" x14ac:dyDescent="0.25">
      <c r="A629" s="162"/>
      <c r="B629" s="162"/>
      <c r="C629" s="162"/>
      <c r="D629" s="261"/>
      <c r="E629" s="262"/>
      <c r="F629" s="252"/>
    </row>
    <row r="630" spans="1:6" ht="15.75" x14ac:dyDescent="0.25">
      <c r="A630" s="162"/>
      <c r="B630" s="162"/>
      <c r="C630" s="162"/>
      <c r="D630" s="261"/>
      <c r="E630" s="262"/>
      <c r="F630" s="252"/>
    </row>
    <row r="631" spans="1:6" ht="15.75" x14ac:dyDescent="0.25">
      <c r="A631" s="162"/>
      <c r="B631" s="162"/>
      <c r="C631" s="162"/>
      <c r="D631" s="261"/>
      <c r="E631" s="262"/>
      <c r="F631" s="252"/>
    </row>
    <row r="632" spans="1:6" ht="15.75" x14ac:dyDescent="0.25">
      <c r="A632" s="162"/>
      <c r="B632" s="162"/>
      <c r="C632" s="162"/>
      <c r="D632" s="261"/>
      <c r="E632" s="262"/>
      <c r="F632" s="252"/>
    </row>
    <row r="633" spans="1:6" ht="15.75" x14ac:dyDescent="0.25">
      <c r="A633" s="162"/>
      <c r="B633" s="162"/>
      <c r="C633" s="162"/>
      <c r="D633" s="261"/>
      <c r="E633" s="262"/>
      <c r="F633" s="252"/>
    </row>
    <row r="634" spans="1:6" ht="15.75" x14ac:dyDescent="0.25">
      <c r="A634" s="162"/>
      <c r="B634" s="162"/>
      <c r="C634" s="162"/>
      <c r="D634" s="261"/>
      <c r="E634" s="262"/>
      <c r="F634" s="252"/>
    </row>
    <row r="635" spans="1:6" ht="15.75" x14ac:dyDescent="0.25">
      <c r="A635" s="162"/>
      <c r="B635" s="162"/>
      <c r="C635" s="162"/>
      <c r="D635" s="261"/>
      <c r="E635" s="262"/>
      <c r="F635" s="252"/>
    </row>
    <row r="636" spans="1:6" ht="15.75" x14ac:dyDescent="0.25">
      <c r="A636" s="162"/>
      <c r="B636" s="162"/>
      <c r="C636" s="162"/>
      <c r="D636" s="261"/>
      <c r="E636" s="262"/>
      <c r="F636" s="252"/>
    </row>
    <row r="637" spans="1:6" ht="15.75" x14ac:dyDescent="0.25">
      <c r="A637" s="162"/>
      <c r="B637" s="162"/>
      <c r="C637" s="162"/>
      <c r="D637" s="261"/>
      <c r="E637" s="262"/>
      <c r="F637" s="252"/>
    </row>
    <row r="638" spans="1:6" ht="15.75" x14ac:dyDescent="0.25">
      <c r="A638" s="162"/>
      <c r="B638" s="162"/>
      <c r="C638" s="162"/>
      <c r="D638" s="261"/>
      <c r="E638" s="262"/>
      <c r="F638" s="262"/>
    </row>
    <row r="639" spans="1:6" ht="15.75" x14ac:dyDescent="0.25">
      <c r="A639" s="162"/>
      <c r="B639" s="162"/>
      <c r="C639" s="162"/>
      <c r="D639" s="261"/>
      <c r="E639" s="262"/>
      <c r="F639" s="262"/>
    </row>
    <row r="640" spans="1:6" ht="15.75" x14ac:dyDescent="0.25">
      <c r="A640" s="162"/>
      <c r="B640" s="162"/>
      <c r="C640" s="162"/>
      <c r="D640" s="261"/>
      <c r="E640" s="262"/>
      <c r="F640" s="262"/>
    </row>
    <row r="641" spans="1:6" ht="15.75" x14ac:dyDescent="0.25">
      <c r="A641" s="162"/>
      <c r="B641" s="162"/>
      <c r="C641" s="162"/>
      <c r="D641" s="261"/>
      <c r="E641" s="262"/>
      <c r="F641" s="262"/>
    </row>
    <row r="642" spans="1:6" ht="15.75" x14ac:dyDescent="0.25">
      <c r="A642" s="162"/>
      <c r="B642" s="162"/>
      <c r="C642" s="162"/>
      <c r="D642" s="261"/>
      <c r="E642" s="262"/>
      <c r="F642" s="262"/>
    </row>
    <row r="643" spans="1:6" ht="15.75" x14ac:dyDescent="0.25">
      <c r="A643" s="162"/>
      <c r="B643" s="162"/>
      <c r="C643" s="162"/>
      <c r="D643" s="261"/>
      <c r="E643" s="262"/>
      <c r="F643" s="262"/>
    </row>
    <row r="644" spans="1:6" ht="15.75" x14ac:dyDescent="0.25">
      <c r="A644" s="162"/>
      <c r="B644" s="162"/>
      <c r="C644" s="162"/>
      <c r="D644" s="261"/>
      <c r="E644" s="262"/>
      <c r="F644" s="262"/>
    </row>
    <row r="645" spans="1:6" ht="15.75" x14ac:dyDescent="0.25">
      <c r="A645" s="162"/>
      <c r="B645" s="162"/>
      <c r="C645" s="162"/>
      <c r="D645" s="261"/>
      <c r="E645" s="262"/>
      <c r="F645" s="262"/>
    </row>
    <row r="646" spans="1:6" ht="15.75" x14ac:dyDescent="0.25">
      <c r="A646" s="162"/>
      <c r="B646" s="162"/>
      <c r="C646" s="162"/>
      <c r="D646" s="261"/>
      <c r="E646" s="262"/>
      <c r="F646" s="262"/>
    </row>
    <row r="647" spans="1:6" ht="15.75" x14ac:dyDescent="0.25">
      <c r="A647" s="162"/>
      <c r="B647" s="162"/>
      <c r="C647" s="162"/>
      <c r="D647" s="261"/>
      <c r="E647" s="262"/>
      <c r="F647" s="262"/>
    </row>
    <row r="648" spans="1:6" ht="15.75" x14ac:dyDescent="0.25">
      <c r="A648" s="162"/>
      <c r="B648" s="162"/>
      <c r="C648" s="162"/>
      <c r="D648" s="261"/>
      <c r="E648" s="262"/>
      <c r="F648" s="262"/>
    </row>
    <row r="649" spans="1:6" ht="15.75" x14ac:dyDescent="0.25">
      <c r="A649" s="162"/>
      <c r="B649" s="162"/>
      <c r="C649" s="162"/>
      <c r="D649" s="261"/>
      <c r="E649" s="262"/>
      <c r="F649" s="262"/>
    </row>
    <row r="650" spans="1:6" ht="15.75" x14ac:dyDescent="0.25">
      <c r="A650" s="162"/>
      <c r="B650" s="162"/>
      <c r="C650" s="162"/>
      <c r="D650" s="261"/>
      <c r="E650" s="262"/>
      <c r="F650" s="262"/>
    </row>
    <row r="651" spans="1:6" ht="15.75" x14ac:dyDescent="0.25">
      <c r="A651" s="162"/>
      <c r="B651" s="162"/>
      <c r="C651" s="162"/>
      <c r="D651" s="261"/>
      <c r="E651" s="262"/>
      <c r="F651" s="262"/>
    </row>
    <row r="652" spans="1:6" ht="15.75" x14ac:dyDescent="0.25">
      <c r="A652" s="162"/>
      <c r="B652" s="162"/>
      <c r="C652" s="162"/>
      <c r="D652" s="261"/>
      <c r="E652" s="262"/>
      <c r="F652" s="262"/>
    </row>
    <row r="653" spans="1:6" ht="15.75" x14ac:dyDescent="0.25">
      <c r="A653" s="162"/>
      <c r="B653" s="162"/>
      <c r="C653" s="162"/>
      <c r="D653" s="261"/>
      <c r="E653" s="262"/>
      <c r="F653" s="262"/>
    </row>
    <row r="654" spans="1:6" ht="15.75" x14ac:dyDescent="0.25">
      <c r="A654" s="162"/>
      <c r="B654" s="162"/>
      <c r="C654" s="162"/>
      <c r="D654" s="261"/>
      <c r="E654" s="262"/>
      <c r="F654" s="262"/>
    </row>
    <row r="655" spans="1:6" ht="15.75" x14ac:dyDescent="0.25">
      <c r="A655" s="162"/>
      <c r="B655" s="162"/>
      <c r="C655" s="162"/>
      <c r="D655" s="261"/>
      <c r="E655" s="262"/>
      <c r="F655" s="262"/>
    </row>
    <row r="656" spans="1:6" ht="15.75" x14ac:dyDescent="0.25">
      <c r="A656" s="162"/>
      <c r="B656" s="162"/>
      <c r="C656" s="162"/>
      <c r="D656" s="261"/>
      <c r="E656" s="262"/>
      <c r="F656" s="262"/>
    </row>
    <row r="657" spans="1:6" ht="15.75" x14ac:dyDescent="0.25">
      <c r="A657" s="162"/>
      <c r="B657" s="162"/>
      <c r="C657" s="162"/>
      <c r="D657" s="261"/>
      <c r="E657" s="262"/>
      <c r="F657" s="262"/>
    </row>
    <row r="658" spans="1:6" ht="15.75" x14ac:dyDescent="0.25">
      <c r="A658" s="162"/>
      <c r="B658" s="162"/>
      <c r="C658" s="162"/>
      <c r="D658" s="261"/>
      <c r="E658" s="262"/>
      <c r="F658" s="262"/>
    </row>
    <row r="659" spans="1:6" ht="15.75" x14ac:dyDescent="0.25">
      <c r="A659" s="162"/>
      <c r="B659" s="162"/>
      <c r="C659" s="162"/>
      <c r="D659" s="261"/>
      <c r="E659" s="262"/>
      <c r="F659" s="262"/>
    </row>
    <row r="660" spans="1:6" ht="15.75" x14ac:dyDescent="0.25">
      <c r="A660" s="162"/>
      <c r="B660" s="162"/>
      <c r="C660" s="162"/>
      <c r="D660" s="261"/>
      <c r="E660" s="262"/>
      <c r="F660" s="262"/>
    </row>
    <row r="661" spans="1:6" ht="15.75" x14ac:dyDescent="0.25">
      <c r="A661" s="162"/>
      <c r="B661" s="162"/>
      <c r="C661" s="162"/>
      <c r="D661" s="261"/>
      <c r="E661" s="262"/>
      <c r="F661" s="262"/>
    </row>
    <row r="662" spans="1:6" ht="15.75" x14ac:dyDescent="0.25">
      <c r="A662" s="162"/>
      <c r="B662" s="162"/>
      <c r="C662" s="162"/>
      <c r="D662" s="261"/>
      <c r="E662" s="262"/>
      <c r="F662" s="262"/>
    </row>
    <row r="663" spans="1:6" ht="15.75" x14ac:dyDescent="0.25">
      <c r="A663" s="162"/>
      <c r="B663" s="162"/>
      <c r="C663" s="162"/>
      <c r="D663" s="261"/>
      <c r="E663" s="262"/>
      <c r="F663" s="262"/>
    </row>
    <row r="664" spans="1:6" ht="15.75" x14ac:dyDescent="0.25">
      <c r="A664" s="162"/>
      <c r="B664" s="162"/>
      <c r="C664" s="162"/>
      <c r="D664" s="261"/>
      <c r="E664" s="262"/>
      <c r="F664" s="262"/>
    </row>
    <row r="665" spans="1:6" ht="15.75" x14ac:dyDescent="0.25">
      <c r="A665" s="162"/>
      <c r="B665" s="162"/>
      <c r="C665" s="162"/>
      <c r="D665" s="261"/>
      <c r="E665" s="262"/>
      <c r="F665" s="262"/>
    </row>
    <row r="666" spans="1:6" ht="15.75" x14ac:dyDescent="0.25">
      <c r="A666" s="162"/>
      <c r="B666" s="162"/>
      <c r="C666" s="162"/>
      <c r="D666" s="261"/>
      <c r="E666" s="262"/>
      <c r="F666" s="262"/>
    </row>
    <row r="667" spans="1:6" ht="15.75" x14ac:dyDescent="0.25">
      <c r="A667" s="162"/>
      <c r="B667" s="162"/>
      <c r="C667" s="162"/>
      <c r="D667" s="261"/>
      <c r="E667" s="262"/>
      <c r="F667" s="262"/>
    </row>
    <row r="668" spans="1:6" ht="15.75" x14ac:dyDescent="0.25">
      <c r="A668" s="162"/>
      <c r="B668" s="162"/>
      <c r="C668" s="162"/>
      <c r="D668" s="261"/>
      <c r="E668" s="262"/>
      <c r="F668" s="262"/>
    </row>
    <row r="669" spans="1:6" ht="15.75" x14ac:dyDescent="0.25">
      <c r="A669" s="162"/>
      <c r="B669" s="162"/>
      <c r="C669" s="162"/>
      <c r="D669" s="261"/>
      <c r="E669" s="262"/>
      <c r="F669" s="262"/>
    </row>
    <row r="670" spans="1:6" ht="15.75" x14ac:dyDescent="0.25">
      <c r="A670" s="162"/>
      <c r="B670" s="162"/>
      <c r="C670" s="162"/>
      <c r="D670" s="261"/>
      <c r="E670" s="262"/>
      <c r="F670" s="262"/>
    </row>
    <row r="671" spans="1:6" ht="15.75" x14ac:dyDescent="0.25">
      <c r="A671" s="162"/>
      <c r="B671" s="162"/>
      <c r="C671" s="162"/>
      <c r="D671" s="261"/>
      <c r="E671" s="262"/>
      <c r="F671" s="262"/>
    </row>
    <row r="672" spans="1:6" ht="15.75" x14ac:dyDescent="0.25">
      <c r="A672" s="162"/>
      <c r="B672" s="162"/>
      <c r="C672" s="162"/>
      <c r="D672" s="261"/>
      <c r="E672" s="262"/>
      <c r="F672" s="262"/>
    </row>
    <row r="673" spans="1:6" ht="15.75" x14ac:dyDescent="0.25">
      <c r="A673" s="162"/>
      <c r="B673" s="162"/>
      <c r="C673" s="162"/>
      <c r="D673" s="261"/>
      <c r="E673" s="262"/>
      <c r="F673" s="262"/>
    </row>
    <row r="674" spans="1:6" ht="15.75" x14ac:dyDescent="0.25">
      <c r="A674" s="162"/>
      <c r="B674" s="162"/>
      <c r="C674" s="162"/>
      <c r="D674" s="261"/>
      <c r="E674" s="262"/>
      <c r="F674" s="262"/>
    </row>
    <row r="675" spans="1:6" ht="15.75" x14ac:dyDescent="0.25">
      <c r="A675" s="162"/>
      <c r="B675" s="162"/>
      <c r="C675" s="162"/>
      <c r="D675" s="261"/>
      <c r="E675" s="262"/>
      <c r="F675" s="262"/>
    </row>
    <row r="676" spans="1:6" ht="15.75" x14ac:dyDescent="0.25">
      <c r="A676" s="162"/>
      <c r="B676" s="162"/>
      <c r="C676" s="162"/>
      <c r="D676" s="261"/>
      <c r="E676" s="262"/>
      <c r="F676" s="262"/>
    </row>
    <row r="677" spans="1:6" ht="15.75" x14ac:dyDescent="0.25">
      <c r="A677" s="162"/>
      <c r="B677" s="162"/>
      <c r="C677" s="162"/>
      <c r="D677" s="261"/>
      <c r="E677" s="262"/>
      <c r="F677" s="262"/>
    </row>
    <row r="678" spans="1:6" ht="15.75" x14ac:dyDescent="0.25">
      <c r="A678" s="162"/>
      <c r="B678" s="162"/>
      <c r="C678" s="162"/>
      <c r="D678" s="261"/>
      <c r="E678" s="262"/>
      <c r="F678" s="262"/>
    </row>
    <row r="679" spans="1:6" ht="15.75" x14ac:dyDescent="0.25">
      <c r="A679" s="162"/>
      <c r="B679" s="162"/>
      <c r="C679" s="162"/>
      <c r="D679" s="261"/>
      <c r="E679" s="262"/>
      <c r="F679" s="262"/>
    </row>
    <row r="680" spans="1:6" ht="15.75" x14ac:dyDescent="0.25">
      <c r="A680" s="162"/>
      <c r="B680" s="162"/>
      <c r="C680" s="162"/>
      <c r="D680" s="261"/>
      <c r="E680" s="262"/>
      <c r="F680" s="262"/>
    </row>
    <row r="681" spans="1:6" ht="15.75" x14ac:dyDescent="0.25">
      <c r="A681" s="162"/>
      <c r="B681" s="162"/>
      <c r="C681" s="162"/>
      <c r="D681" s="261"/>
      <c r="E681" s="262"/>
      <c r="F681" s="262"/>
    </row>
    <row r="682" spans="1:6" ht="15.75" x14ac:dyDescent="0.25">
      <c r="A682" s="162"/>
      <c r="B682" s="162"/>
      <c r="C682" s="162"/>
      <c r="D682" s="261"/>
      <c r="E682" s="262"/>
      <c r="F682" s="262"/>
    </row>
    <row r="683" spans="1:6" ht="15.75" x14ac:dyDescent="0.25">
      <c r="A683" s="162"/>
      <c r="B683" s="162"/>
      <c r="C683" s="162"/>
      <c r="D683" s="261"/>
      <c r="E683" s="262"/>
      <c r="F683" s="262"/>
    </row>
    <row r="684" spans="1:6" ht="15.75" x14ac:dyDescent="0.25">
      <c r="A684" s="162"/>
      <c r="B684" s="162"/>
      <c r="C684" s="162"/>
      <c r="D684" s="261"/>
      <c r="E684" s="262"/>
      <c r="F684" s="262"/>
    </row>
    <row r="685" spans="1:6" ht="15.75" x14ac:dyDescent="0.25">
      <c r="A685" s="162"/>
      <c r="B685" s="162"/>
      <c r="C685" s="162"/>
      <c r="D685" s="261"/>
      <c r="E685" s="262"/>
      <c r="F685" s="262"/>
    </row>
    <row r="686" spans="1:6" ht="15.75" x14ac:dyDescent="0.25">
      <c r="A686" s="162"/>
      <c r="B686" s="162"/>
      <c r="C686" s="162"/>
      <c r="D686" s="261"/>
      <c r="E686" s="262"/>
      <c r="F686" s="262"/>
    </row>
    <row r="687" spans="1:6" ht="15.75" x14ac:dyDescent="0.25">
      <c r="A687" s="162"/>
      <c r="B687" s="162"/>
      <c r="C687" s="162"/>
      <c r="D687" s="261"/>
      <c r="E687" s="262"/>
      <c r="F687" s="262"/>
    </row>
    <row r="688" spans="1:6" ht="15.75" x14ac:dyDescent="0.25">
      <c r="A688" s="162"/>
      <c r="B688" s="162"/>
      <c r="C688" s="162"/>
      <c r="D688" s="261"/>
      <c r="E688" s="262"/>
      <c r="F688" s="262"/>
    </row>
    <row r="689" spans="1:6" ht="15.75" x14ac:dyDescent="0.25">
      <c r="A689" s="162"/>
      <c r="B689" s="162"/>
      <c r="C689" s="162"/>
      <c r="D689" s="261"/>
      <c r="E689" s="262"/>
      <c r="F689" s="262"/>
    </row>
    <row r="690" spans="1:6" ht="15.75" x14ac:dyDescent="0.25">
      <c r="A690" s="162"/>
      <c r="B690" s="162"/>
      <c r="C690" s="162"/>
      <c r="D690" s="261"/>
      <c r="E690" s="262"/>
      <c r="F690" s="262"/>
    </row>
    <row r="691" spans="1:6" ht="15.75" x14ac:dyDescent="0.25">
      <c r="A691" s="162"/>
      <c r="B691" s="162"/>
      <c r="C691" s="162"/>
      <c r="D691" s="261"/>
      <c r="E691" s="262"/>
      <c r="F691" s="262"/>
    </row>
    <row r="692" spans="1:6" ht="15.75" x14ac:dyDescent="0.25">
      <c r="A692" s="162"/>
      <c r="B692" s="162"/>
      <c r="C692" s="162"/>
      <c r="D692" s="261"/>
      <c r="E692" s="262"/>
      <c r="F692" s="262"/>
    </row>
    <row r="693" spans="1:6" ht="15.75" x14ac:dyDescent="0.25">
      <c r="A693" s="162"/>
      <c r="B693" s="162"/>
      <c r="C693" s="162"/>
      <c r="D693" s="261"/>
      <c r="E693" s="262"/>
      <c r="F693" s="262"/>
    </row>
    <row r="694" spans="1:6" ht="15.75" x14ac:dyDescent="0.25">
      <c r="A694" s="162"/>
      <c r="B694" s="162"/>
      <c r="C694" s="162"/>
      <c r="D694" s="261"/>
      <c r="E694" s="262"/>
      <c r="F694" s="262"/>
    </row>
    <row r="695" spans="1:6" ht="15.75" x14ac:dyDescent="0.25">
      <c r="A695" s="162"/>
      <c r="B695" s="162"/>
      <c r="C695" s="162"/>
      <c r="D695" s="261"/>
      <c r="E695" s="262"/>
      <c r="F695" s="262"/>
    </row>
    <row r="696" spans="1:6" ht="15.75" x14ac:dyDescent="0.25">
      <c r="A696" s="162"/>
      <c r="B696" s="162"/>
      <c r="C696" s="162"/>
      <c r="D696" s="261"/>
      <c r="E696" s="262"/>
      <c r="F696" s="262"/>
    </row>
    <row r="697" spans="1:6" ht="15.75" x14ac:dyDescent="0.25">
      <c r="A697" s="162"/>
      <c r="B697" s="162"/>
      <c r="C697" s="162"/>
      <c r="D697" s="261"/>
      <c r="E697" s="262"/>
      <c r="F697" s="262"/>
    </row>
    <row r="698" spans="1:6" ht="15.75" x14ac:dyDescent="0.25">
      <c r="A698" s="162"/>
      <c r="B698" s="162"/>
      <c r="C698" s="162"/>
      <c r="D698" s="261"/>
      <c r="E698" s="262"/>
      <c r="F698" s="262"/>
    </row>
    <row r="699" spans="1:6" ht="15.75" x14ac:dyDescent="0.25">
      <c r="A699" s="162"/>
      <c r="B699" s="162"/>
      <c r="C699" s="162"/>
      <c r="D699" s="261"/>
      <c r="E699" s="262"/>
      <c r="F699" s="262"/>
    </row>
    <row r="700" spans="1:6" ht="15.75" x14ac:dyDescent="0.25">
      <c r="A700" s="162"/>
      <c r="B700" s="162"/>
      <c r="C700" s="162"/>
      <c r="D700" s="261"/>
      <c r="E700" s="262"/>
      <c r="F700" s="262"/>
    </row>
    <row r="701" spans="1:6" ht="15.75" x14ac:dyDescent="0.25">
      <c r="A701" s="162"/>
      <c r="B701" s="162"/>
      <c r="C701" s="162"/>
      <c r="D701" s="261"/>
      <c r="E701" s="262"/>
      <c r="F701" s="262"/>
    </row>
    <row r="702" spans="1:6" ht="15.75" x14ac:dyDescent="0.25">
      <c r="A702" s="162"/>
      <c r="B702" s="162"/>
      <c r="C702" s="162"/>
      <c r="D702" s="261"/>
      <c r="E702" s="262"/>
      <c r="F702" s="262"/>
    </row>
    <row r="703" spans="1:6" ht="15.75" x14ac:dyDescent="0.25">
      <c r="A703" s="162"/>
      <c r="B703" s="162"/>
      <c r="C703" s="162"/>
      <c r="D703" s="261"/>
      <c r="E703" s="262"/>
      <c r="F703" s="262"/>
    </row>
    <row r="704" spans="1:6" ht="15.75" x14ac:dyDescent="0.25">
      <c r="A704" s="162"/>
      <c r="B704" s="162"/>
      <c r="C704" s="162"/>
      <c r="D704" s="261"/>
      <c r="E704" s="262"/>
      <c r="F704" s="262"/>
    </row>
    <row r="705" spans="1:6" ht="15.75" x14ac:dyDescent="0.25">
      <c r="A705" s="162"/>
      <c r="B705" s="162"/>
      <c r="C705" s="162"/>
      <c r="D705" s="261"/>
      <c r="E705" s="262"/>
      <c r="F705" s="262"/>
    </row>
    <row r="706" spans="1:6" ht="15.75" x14ac:dyDescent="0.25">
      <c r="A706" s="162"/>
      <c r="B706" s="162"/>
      <c r="C706" s="162"/>
      <c r="D706" s="261"/>
      <c r="E706" s="262"/>
      <c r="F706" s="262"/>
    </row>
    <row r="707" spans="1:6" ht="15.75" x14ac:dyDescent="0.25">
      <c r="A707" s="162"/>
      <c r="B707" s="162"/>
      <c r="C707" s="162"/>
      <c r="D707" s="261"/>
      <c r="E707" s="262"/>
      <c r="F707" s="262"/>
    </row>
    <row r="708" spans="1:6" ht="15.75" x14ac:dyDescent="0.25">
      <c r="A708" s="162"/>
      <c r="B708" s="162"/>
      <c r="C708" s="162"/>
      <c r="D708" s="261"/>
      <c r="E708" s="262"/>
      <c r="F708" s="262"/>
    </row>
    <row r="709" spans="1:6" ht="15.75" x14ac:dyDescent="0.25">
      <c r="A709" s="162"/>
      <c r="B709" s="162"/>
      <c r="C709" s="162"/>
      <c r="D709" s="261"/>
      <c r="E709" s="262"/>
      <c r="F709" s="262"/>
    </row>
    <row r="710" spans="1:6" ht="15.75" x14ac:dyDescent="0.25">
      <c r="A710" s="162"/>
      <c r="B710" s="162"/>
      <c r="C710" s="162"/>
      <c r="D710" s="261"/>
      <c r="E710" s="262"/>
      <c r="F710" s="262"/>
    </row>
    <row r="711" spans="1:6" ht="15.75" x14ac:dyDescent="0.25">
      <c r="A711" s="162"/>
      <c r="B711" s="162"/>
      <c r="C711" s="162"/>
      <c r="D711" s="261"/>
      <c r="E711" s="262"/>
      <c r="F711" s="262"/>
    </row>
    <row r="712" spans="1:6" ht="15.75" x14ac:dyDescent="0.25">
      <c r="A712" s="162"/>
      <c r="B712" s="162"/>
      <c r="C712" s="162"/>
      <c r="D712" s="261"/>
      <c r="E712" s="262"/>
      <c r="F712" s="262"/>
    </row>
    <row r="713" spans="1:6" ht="15.75" x14ac:dyDescent="0.25">
      <c r="A713" s="162"/>
      <c r="B713" s="162"/>
      <c r="C713" s="162"/>
      <c r="D713" s="261"/>
      <c r="E713" s="262"/>
      <c r="F713" s="262"/>
    </row>
    <row r="714" spans="1:6" ht="15.75" x14ac:dyDescent="0.25">
      <c r="A714" s="162"/>
      <c r="B714" s="162"/>
      <c r="C714" s="162"/>
      <c r="D714" s="261"/>
      <c r="E714" s="262"/>
      <c r="F714" s="262"/>
    </row>
    <row r="715" spans="1:6" ht="15.75" x14ac:dyDescent="0.25">
      <c r="A715" s="162"/>
      <c r="B715" s="162"/>
      <c r="C715" s="162"/>
      <c r="D715" s="261"/>
      <c r="E715" s="262"/>
      <c r="F715" s="262"/>
    </row>
    <row r="716" spans="1:6" ht="15.75" x14ac:dyDescent="0.25">
      <c r="A716" s="162"/>
      <c r="B716" s="162"/>
      <c r="C716" s="162"/>
      <c r="D716" s="261"/>
      <c r="E716" s="262"/>
      <c r="F716" s="262"/>
    </row>
    <row r="717" spans="1:6" ht="15.75" x14ac:dyDescent="0.25">
      <c r="A717" s="162"/>
      <c r="B717" s="162"/>
      <c r="C717" s="162"/>
      <c r="D717" s="261"/>
      <c r="E717" s="262"/>
      <c r="F717" s="262"/>
    </row>
    <row r="718" spans="1:6" ht="15.75" x14ac:dyDescent="0.25">
      <c r="A718" s="162"/>
      <c r="B718" s="162"/>
      <c r="C718" s="162"/>
      <c r="D718" s="261"/>
      <c r="E718" s="262"/>
      <c r="F718" s="262"/>
    </row>
    <row r="719" spans="1:6" ht="15.75" x14ac:dyDescent="0.25">
      <c r="A719" s="162"/>
      <c r="B719" s="162"/>
      <c r="C719" s="162"/>
      <c r="D719" s="261"/>
      <c r="E719" s="262"/>
      <c r="F719" s="262"/>
    </row>
    <row r="720" spans="1:6" ht="15.75" x14ac:dyDescent="0.25">
      <c r="A720" s="162"/>
      <c r="B720" s="162"/>
      <c r="C720" s="162"/>
      <c r="D720" s="261"/>
      <c r="E720" s="262"/>
      <c r="F720" s="262"/>
    </row>
    <row r="721" spans="1:6" ht="15.75" x14ac:dyDescent="0.25">
      <c r="A721" s="162"/>
      <c r="B721" s="162"/>
      <c r="C721" s="162"/>
      <c r="D721" s="261"/>
      <c r="E721" s="262"/>
      <c r="F721" s="262"/>
    </row>
    <row r="722" spans="1:6" ht="15.75" x14ac:dyDescent="0.25">
      <c r="A722" s="162"/>
      <c r="B722" s="162"/>
      <c r="C722" s="162"/>
      <c r="D722" s="261"/>
      <c r="E722" s="262"/>
      <c r="F722" s="262"/>
    </row>
    <row r="723" spans="1:6" ht="15.75" x14ac:dyDescent="0.25">
      <c r="A723" s="162"/>
      <c r="B723" s="162"/>
      <c r="C723" s="162"/>
      <c r="D723" s="261"/>
      <c r="E723" s="262"/>
      <c r="F723" s="262"/>
    </row>
    <row r="724" spans="1:6" ht="15.75" x14ac:dyDescent="0.25">
      <c r="A724" s="162"/>
      <c r="B724" s="162"/>
      <c r="C724" s="162"/>
      <c r="D724" s="261"/>
      <c r="E724" s="262"/>
      <c r="F724" s="262"/>
    </row>
    <row r="725" spans="1:6" ht="15.75" x14ac:dyDescent="0.25">
      <c r="A725" s="162"/>
      <c r="B725" s="162"/>
      <c r="C725" s="162"/>
      <c r="D725" s="261"/>
      <c r="E725" s="262"/>
      <c r="F725" s="262"/>
    </row>
    <row r="726" spans="1:6" ht="15.75" x14ac:dyDescent="0.25">
      <c r="A726" s="162"/>
      <c r="B726" s="162"/>
      <c r="C726" s="162"/>
      <c r="D726" s="261"/>
      <c r="E726" s="262"/>
      <c r="F726" s="262"/>
    </row>
    <row r="727" spans="1:6" ht="15.75" x14ac:dyDescent="0.25">
      <c r="A727" s="162"/>
      <c r="B727" s="162"/>
      <c r="C727" s="162"/>
      <c r="D727" s="261"/>
      <c r="E727" s="262"/>
      <c r="F727" s="262"/>
    </row>
    <row r="728" spans="1:6" ht="15.75" x14ac:dyDescent="0.25">
      <c r="A728" s="162"/>
      <c r="B728" s="162"/>
      <c r="C728" s="162"/>
      <c r="D728" s="261"/>
      <c r="E728" s="262"/>
      <c r="F728" s="262"/>
    </row>
    <row r="729" spans="1:6" ht="15.75" x14ac:dyDescent="0.25">
      <c r="A729" s="162"/>
      <c r="B729" s="162"/>
      <c r="C729" s="162"/>
      <c r="D729" s="261"/>
      <c r="E729" s="262"/>
      <c r="F729" s="262"/>
    </row>
    <row r="730" spans="1:6" ht="15.75" x14ac:dyDescent="0.25">
      <c r="A730" s="162"/>
      <c r="B730" s="162"/>
      <c r="C730" s="162"/>
      <c r="D730" s="261"/>
      <c r="E730" s="262"/>
      <c r="F730" s="262"/>
    </row>
    <row r="731" spans="1:6" ht="15.75" x14ac:dyDescent="0.25">
      <c r="A731" s="162"/>
      <c r="B731" s="162"/>
      <c r="C731" s="162"/>
      <c r="D731" s="261"/>
      <c r="E731" s="262"/>
      <c r="F731" s="262"/>
    </row>
    <row r="732" spans="1:6" ht="15.75" x14ac:dyDescent="0.25">
      <c r="A732" s="162"/>
      <c r="B732" s="162"/>
      <c r="C732" s="162"/>
      <c r="D732" s="261"/>
      <c r="E732" s="262"/>
      <c r="F732" s="262"/>
    </row>
    <row r="733" spans="1:6" ht="15.75" x14ac:dyDescent="0.25">
      <c r="A733" s="162"/>
      <c r="B733" s="162"/>
      <c r="C733" s="162"/>
      <c r="D733" s="261"/>
      <c r="E733" s="262"/>
      <c r="F733" s="262"/>
    </row>
    <row r="734" spans="1:6" ht="15.75" x14ac:dyDescent="0.25">
      <c r="A734" s="162"/>
      <c r="B734" s="162"/>
      <c r="C734" s="162"/>
      <c r="D734" s="261"/>
      <c r="E734" s="262"/>
      <c r="F734" s="262"/>
    </row>
    <row r="735" spans="1:6" ht="15.75" x14ac:dyDescent="0.25">
      <c r="A735" s="162"/>
      <c r="B735" s="162"/>
      <c r="C735" s="162"/>
      <c r="D735" s="261"/>
      <c r="E735" s="262"/>
      <c r="F735" s="262"/>
    </row>
    <row r="736" spans="1:6" ht="15.75" x14ac:dyDescent="0.25">
      <c r="A736" s="162"/>
      <c r="B736" s="162"/>
      <c r="C736" s="162"/>
      <c r="D736" s="261"/>
      <c r="E736" s="262"/>
      <c r="F736" s="262"/>
    </row>
    <row r="737" spans="1:6" ht="15.75" x14ac:dyDescent="0.25">
      <c r="A737" s="162"/>
      <c r="B737" s="162"/>
      <c r="C737" s="162"/>
      <c r="D737" s="261"/>
      <c r="E737" s="262"/>
      <c r="F737" s="262"/>
    </row>
    <row r="738" spans="1:6" ht="15.75" x14ac:dyDescent="0.25">
      <c r="A738" s="162"/>
      <c r="B738" s="162"/>
      <c r="C738" s="162"/>
      <c r="D738" s="261"/>
      <c r="E738" s="262"/>
      <c r="F738" s="262"/>
    </row>
    <row r="739" spans="1:6" ht="15.75" x14ac:dyDescent="0.25">
      <c r="A739" s="162"/>
      <c r="B739" s="162"/>
      <c r="C739" s="162"/>
      <c r="D739" s="261"/>
      <c r="E739" s="262"/>
      <c r="F739" s="262"/>
    </row>
    <row r="740" spans="1:6" ht="15.75" x14ac:dyDescent="0.25">
      <c r="A740" s="162"/>
      <c r="B740" s="162"/>
      <c r="C740" s="162"/>
      <c r="D740" s="261"/>
      <c r="E740" s="262"/>
      <c r="F740" s="262"/>
    </row>
    <row r="741" spans="1:6" ht="15.75" x14ac:dyDescent="0.25">
      <c r="A741" s="162"/>
      <c r="B741" s="162"/>
      <c r="C741" s="162"/>
      <c r="D741" s="261"/>
      <c r="E741" s="262"/>
      <c r="F741" s="262"/>
    </row>
    <row r="742" spans="1:6" ht="15.75" x14ac:dyDescent="0.25">
      <c r="A742" s="162"/>
      <c r="B742" s="162"/>
      <c r="C742" s="162"/>
      <c r="D742" s="261"/>
      <c r="E742" s="262"/>
      <c r="F742" s="262"/>
    </row>
    <row r="743" spans="1:6" ht="15.75" x14ac:dyDescent="0.25">
      <c r="A743" s="162"/>
      <c r="B743" s="162"/>
      <c r="C743" s="162"/>
      <c r="D743" s="261"/>
      <c r="E743" s="262"/>
      <c r="F743" s="262"/>
    </row>
    <row r="744" spans="1:6" ht="15.75" x14ac:dyDescent="0.25">
      <c r="A744" s="162"/>
      <c r="B744" s="162"/>
      <c r="C744" s="162"/>
      <c r="D744" s="261"/>
      <c r="E744" s="262"/>
      <c r="F744" s="262"/>
    </row>
    <row r="745" spans="1:6" ht="15.75" x14ac:dyDescent="0.25">
      <c r="A745" s="162"/>
      <c r="B745" s="162"/>
      <c r="C745" s="162"/>
      <c r="D745" s="261"/>
      <c r="E745" s="262"/>
      <c r="F745" s="262"/>
    </row>
    <row r="746" spans="1:6" ht="15.75" x14ac:dyDescent="0.25">
      <c r="A746" s="162"/>
      <c r="B746" s="162"/>
      <c r="C746" s="162"/>
      <c r="D746" s="261"/>
      <c r="E746" s="262"/>
      <c r="F746" s="262"/>
    </row>
    <row r="747" spans="1:6" ht="15.75" x14ac:dyDescent="0.25">
      <c r="A747" s="162"/>
      <c r="B747" s="162"/>
      <c r="C747" s="162"/>
      <c r="D747" s="261"/>
      <c r="E747" s="262"/>
      <c r="F747" s="262"/>
    </row>
    <row r="748" spans="1:6" ht="15.75" x14ac:dyDescent="0.25">
      <c r="A748" s="162"/>
      <c r="B748" s="162"/>
      <c r="C748" s="162"/>
      <c r="D748" s="261"/>
      <c r="E748" s="262"/>
      <c r="F748" s="262"/>
    </row>
    <row r="749" spans="1:6" ht="15.75" x14ac:dyDescent="0.25">
      <c r="A749" s="162"/>
      <c r="B749" s="162"/>
      <c r="C749" s="162"/>
      <c r="D749" s="261"/>
      <c r="E749" s="262"/>
      <c r="F749" s="262"/>
    </row>
    <row r="750" spans="1:6" ht="15.75" x14ac:dyDescent="0.25">
      <c r="A750" s="162"/>
      <c r="B750" s="162"/>
      <c r="C750" s="162"/>
      <c r="D750" s="261"/>
      <c r="E750" s="262"/>
      <c r="F750" s="262"/>
    </row>
    <row r="751" spans="1:6" ht="15.75" x14ac:dyDescent="0.25">
      <c r="A751" s="162"/>
      <c r="B751" s="162"/>
      <c r="C751" s="162"/>
      <c r="D751" s="261"/>
      <c r="E751" s="262"/>
      <c r="F751" s="262"/>
    </row>
    <row r="752" spans="1:6" ht="15.75" x14ac:dyDescent="0.25">
      <c r="A752" s="162"/>
      <c r="B752" s="162"/>
      <c r="C752" s="162"/>
      <c r="D752" s="261"/>
      <c r="E752" s="262"/>
      <c r="F752" s="262"/>
    </row>
    <row r="753" spans="1:6" ht="15.75" x14ac:dyDescent="0.25">
      <c r="A753" s="162"/>
      <c r="B753" s="162"/>
      <c r="C753" s="162"/>
      <c r="D753" s="261"/>
      <c r="E753" s="262"/>
      <c r="F753" s="262"/>
    </row>
    <row r="754" spans="1:6" ht="15.75" x14ac:dyDescent="0.25">
      <c r="A754" s="162"/>
      <c r="B754" s="162"/>
      <c r="C754" s="162"/>
      <c r="D754" s="261"/>
      <c r="E754" s="262"/>
      <c r="F754" s="262"/>
    </row>
    <row r="755" spans="1:6" ht="15.75" x14ac:dyDescent="0.25">
      <c r="A755" s="162"/>
      <c r="B755" s="162"/>
      <c r="C755" s="162"/>
      <c r="D755" s="261"/>
      <c r="E755" s="262"/>
      <c r="F755" s="262"/>
    </row>
    <row r="756" spans="1:6" ht="15.75" x14ac:dyDescent="0.25">
      <c r="A756" s="162"/>
      <c r="B756" s="162"/>
      <c r="C756" s="162"/>
      <c r="D756" s="261"/>
      <c r="E756" s="262"/>
      <c r="F756" s="262"/>
    </row>
    <row r="757" spans="1:6" ht="15.75" x14ac:dyDescent="0.25">
      <c r="A757" s="162"/>
      <c r="B757" s="162"/>
      <c r="C757" s="162"/>
      <c r="D757" s="261"/>
      <c r="E757" s="262"/>
      <c r="F757" s="262"/>
    </row>
    <row r="758" spans="1:6" ht="15.75" x14ac:dyDescent="0.25">
      <c r="A758" s="162"/>
      <c r="B758" s="162"/>
      <c r="C758" s="162"/>
      <c r="D758" s="261"/>
      <c r="E758" s="262"/>
      <c r="F758" s="262"/>
    </row>
    <row r="759" spans="1:6" ht="15.75" x14ac:dyDescent="0.25">
      <c r="A759" s="162"/>
      <c r="B759" s="162"/>
      <c r="C759" s="162"/>
      <c r="D759" s="261"/>
      <c r="E759" s="262"/>
      <c r="F759" s="262"/>
    </row>
    <row r="760" spans="1:6" ht="15.75" x14ac:dyDescent="0.25">
      <c r="A760" s="162"/>
      <c r="B760" s="162"/>
      <c r="C760" s="162"/>
      <c r="D760" s="261"/>
      <c r="E760" s="262"/>
      <c r="F760" s="262"/>
    </row>
    <row r="761" spans="1:6" ht="15.75" x14ac:dyDescent="0.25">
      <c r="A761" s="162"/>
      <c r="B761" s="162"/>
      <c r="C761" s="162"/>
      <c r="D761" s="261"/>
      <c r="E761" s="262"/>
      <c r="F761" s="262"/>
    </row>
    <row r="762" spans="1:6" ht="15.75" x14ac:dyDescent="0.25">
      <c r="A762" s="162"/>
      <c r="B762" s="162"/>
      <c r="C762" s="162"/>
      <c r="D762" s="261"/>
      <c r="E762" s="262"/>
      <c r="F762" s="262"/>
    </row>
    <row r="763" spans="1:6" ht="15.75" x14ac:dyDescent="0.25">
      <c r="A763" s="162"/>
      <c r="B763" s="162"/>
      <c r="C763" s="162"/>
      <c r="D763" s="261"/>
      <c r="E763" s="262"/>
      <c r="F763" s="262"/>
    </row>
    <row r="764" spans="1:6" ht="15.75" x14ac:dyDescent="0.25">
      <c r="A764" s="162"/>
      <c r="B764" s="162"/>
      <c r="C764" s="162"/>
      <c r="D764" s="261"/>
      <c r="E764" s="262"/>
      <c r="F764" s="262"/>
    </row>
    <row r="765" spans="1:6" ht="15.75" x14ac:dyDescent="0.25">
      <c r="A765" s="162"/>
      <c r="B765" s="162"/>
      <c r="C765" s="162"/>
      <c r="D765" s="261"/>
      <c r="E765" s="262"/>
      <c r="F765" s="262"/>
    </row>
    <row r="766" spans="1:6" ht="15.75" x14ac:dyDescent="0.25">
      <c r="A766" s="162"/>
      <c r="B766" s="162"/>
      <c r="C766" s="162"/>
      <c r="D766" s="261"/>
      <c r="E766" s="262"/>
      <c r="F766" s="262"/>
    </row>
    <row r="767" spans="1:6" ht="15.75" x14ac:dyDescent="0.25">
      <c r="A767" s="162"/>
      <c r="B767" s="162"/>
      <c r="C767" s="162"/>
      <c r="D767" s="261"/>
      <c r="E767" s="262"/>
      <c r="F767" s="262"/>
    </row>
    <row r="768" spans="1:6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</sheetData>
  <autoFilter ref="B1:B21476" xr:uid="{17B1E279-7528-4C81-9F67-2A09A46010F4}"/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Magdalena Čečura</cp:lastModifiedBy>
  <cp:lastPrinted>2024-07-03T10:34:17Z</cp:lastPrinted>
  <dcterms:created xsi:type="dcterms:W3CDTF">2024-02-22T20:30:43Z</dcterms:created>
  <dcterms:modified xsi:type="dcterms:W3CDTF">2024-07-25T11:09:45Z</dcterms:modified>
</cp:coreProperties>
</file>